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tom tech\Dropbox\0 - Práce Dropbox\1910 - TJ ARCHITEKTI - Kompresorovna\01 - Podklady\"/>
    </mc:Choice>
  </mc:AlternateContent>
  <xr:revisionPtr revIDLastSave="0" documentId="8_{00874D3C-3F57-442D-AC02-BD4BEF606860}" xr6:coauthVersionLast="40" xr6:coauthVersionMax="40" xr10:uidLastSave="{00000000-0000-0000-0000-000000000000}"/>
  <bookViews>
    <workbookView xWindow="28680" yWindow="-120" windowWidth="38640" windowHeight="212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Pol'!$A$1:$W$77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54" i="1" s="1"/>
  <c r="G41" i="1"/>
  <c r="F41" i="1"/>
  <c r="G40" i="1"/>
  <c r="F40" i="1"/>
  <c r="G39" i="1"/>
  <c r="F39" i="1"/>
  <c r="F42" i="1" s="1"/>
  <c r="G76" i="12"/>
  <c r="BA62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G12" i="12"/>
  <c r="M12" i="12" s="1"/>
  <c r="M11" i="12" s="1"/>
  <c r="I12" i="12"/>
  <c r="I11" i="12" s="1"/>
  <c r="K12" i="12"/>
  <c r="K11" i="12" s="1"/>
  <c r="O12" i="12"/>
  <c r="O11" i="12" s="1"/>
  <c r="Q12" i="12"/>
  <c r="Q11" i="12" s="1"/>
  <c r="V12" i="12"/>
  <c r="V11" i="12" s="1"/>
  <c r="G16" i="12"/>
  <c r="I16" i="12"/>
  <c r="I15" i="12" s="1"/>
  <c r="K16" i="12"/>
  <c r="M16" i="12"/>
  <c r="O16" i="12"/>
  <c r="O15" i="12" s="1"/>
  <c r="Q16" i="12"/>
  <c r="V16" i="12"/>
  <c r="V15" i="12" s="1"/>
  <c r="G17" i="12"/>
  <c r="I17" i="12"/>
  <c r="K17" i="12"/>
  <c r="M17" i="12"/>
  <c r="O17" i="12"/>
  <c r="Q17" i="12"/>
  <c r="V17" i="12"/>
  <c r="G18" i="12"/>
  <c r="G15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K21" i="12"/>
  <c r="K15" i="12" s="1"/>
  <c r="O21" i="12"/>
  <c r="Q21" i="12"/>
  <c r="V21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Q15" i="12" s="1"/>
  <c r="V26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V42" i="12"/>
  <c r="G43" i="12"/>
  <c r="M43" i="12" s="1"/>
  <c r="M42" i="12" s="1"/>
  <c r="I43" i="12"/>
  <c r="I42" i="12" s="1"/>
  <c r="K43" i="12"/>
  <c r="K42" i="12" s="1"/>
  <c r="O43" i="12"/>
  <c r="O42" i="12" s="1"/>
  <c r="Q43" i="12"/>
  <c r="Q42" i="12" s="1"/>
  <c r="V43" i="12"/>
  <c r="G45" i="12"/>
  <c r="I45" i="12"/>
  <c r="I44" i="12" s="1"/>
  <c r="K45" i="12"/>
  <c r="M45" i="12"/>
  <c r="O45" i="12"/>
  <c r="O44" i="12" s="1"/>
  <c r="Q45" i="12"/>
  <c r="V45" i="12"/>
  <c r="V44" i="12" s="1"/>
  <c r="G46" i="12"/>
  <c r="M46" i="12" s="1"/>
  <c r="I46" i="12"/>
  <c r="K46" i="12"/>
  <c r="O46" i="12"/>
  <c r="Q46" i="12"/>
  <c r="V46" i="12"/>
  <c r="G47" i="12"/>
  <c r="G44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K44" i="12" s="1"/>
  <c r="M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Q44" i="12" s="1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I59" i="12"/>
  <c r="O59" i="12"/>
  <c r="G60" i="12"/>
  <c r="G59" i="12" s="1"/>
  <c r="I60" i="12"/>
  <c r="K60" i="12"/>
  <c r="K59" i="12" s="1"/>
  <c r="O60" i="12"/>
  <c r="Q60" i="12"/>
  <c r="Q59" i="12" s="1"/>
  <c r="V60" i="12"/>
  <c r="V59" i="12" s="1"/>
  <c r="G61" i="12"/>
  <c r="I61" i="12"/>
  <c r="K61" i="12"/>
  <c r="M61" i="12"/>
  <c r="O61" i="12"/>
  <c r="Q61" i="12"/>
  <c r="V61" i="12"/>
  <c r="K63" i="12"/>
  <c r="O63" i="12"/>
  <c r="G64" i="12"/>
  <c r="G63" i="12" s="1"/>
  <c r="I64" i="12"/>
  <c r="I63" i="12" s="1"/>
  <c r="K64" i="12"/>
  <c r="O64" i="12"/>
  <c r="Q64" i="12"/>
  <c r="Q63" i="12" s="1"/>
  <c r="V64" i="12"/>
  <c r="V63" i="12" s="1"/>
  <c r="G66" i="12"/>
  <c r="I66" i="12"/>
  <c r="K66" i="12"/>
  <c r="K65" i="12" s="1"/>
  <c r="M66" i="12"/>
  <c r="M65" i="12" s="1"/>
  <c r="O66" i="12"/>
  <c r="Q66" i="12"/>
  <c r="Q65" i="12" s="1"/>
  <c r="V66" i="12"/>
  <c r="G67" i="12"/>
  <c r="G65" i="12" s="1"/>
  <c r="I67" i="12"/>
  <c r="K67" i="12"/>
  <c r="M67" i="12"/>
  <c r="O67" i="12"/>
  <c r="Q67" i="12"/>
  <c r="V67" i="12"/>
  <c r="G68" i="12"/>
  <c r="M68" i="12" s="1"/>
  <c r="I68" i="12"/>
  <c r="K68" i="12"/>
  <c r="O68" i="12"/>
  <c r="O65" i="12" s="1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V65" i="12" s="1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I65" i="12" s="1"/>
  <c r="K73" i="12"/>
  <c r="O73" i="12"/>
  <c r="Q73" i="12"/>
  <c r="V73" i="12"/>
  <c r="G74" i="12"/>
  <c r="I74" i="12"/>
  <c r="K74" i="12"/>
  <c r="M74" i="12"/>
  <c r="O74" i="12"/>
  <c r="Q74" i="12"/>
  <c r="V74" i="12"/>
  <c r="AE76" i="12"/>
  <c r="I20" i="1"/>
  <c r="I19" i="1"/>
  <c r="I18" i="1"/>
  <c r="I17" i="1"/>
  <c r="I16" i="1"/>
  <c r="G42" i="1"/>
  <c r="G25" i="1" s="1"/>
  <c r="A25" i="1" s="1"/>
  <c r="A26" i="1" s="1"/>
  <c r="G26" i="1" s="1"/>
  <c r="H41" i="1"/>
  <c r="I41" i="1" s="1"/>
  <c r="H40" i="1"/>
  <c r="I40" i="1" s="1"/>
  <c r="J53" i="1" l="1"/>
  <c r="J49" i="1"/>
  <c r="J52" i="1"/>
  <c r="J51" i="1"/>
  <c r="J50" i="1"/>
  <c r="G28" i="1"/>
  <c r="G23" i="1"/>
  <c r="H39" i="1"/>
  <c r="H42" i="1" s="1"/>
  <c r="M8" i="12"/>
  <c r="AF76" i="12"/>
  <c r="M60" i="12"/>
  <c r="M59" i="12" s="1"/>
  <c r="M47" i="12"/>
  <c r="M44" i="12" s="1"/>
  <c r="M18" i="12"/>
  <c r="M15" i="12" s="1"/>
  <c r="M64" i="12"/>
  <c r="M63" i="12" s="1"/>
  <c r="I21" i="1"/>
  <c r="J28" i="1"/>
  <c r="J26" i="1"/>
  <c r="G38" i="1"/>
  <c r="F38" i="1"/>
  <c r="H32" i="1"/>
  <c r="J23" i="1"/>
  <c r="J24" i="1"/>
  <c r="J25" i="1"/>
  <c r="J27" i="1"/>
  <c r="E24" i="1"/>
  <c r="E26" i="1"/>
  <c r="J54" i="1" l="1"/>
  <c r="I39" i="1"/>
  <c r="I42" i="1" s="1"/>
  <c r="J41" i="1" s="1"/>
  <c r="A23" i="1"/>
  <c r="A24" i="1" s="1"/>
  <c r="G24" i="1" s="1"/>
  <c r="A27" i="1" s="1"/>
  <c r="A29" i="1" s="1"/>
  <c r="G29" i="1" s="1"/>
  <c r="G27" i="1" s="1"/>
  <c r="J40" i="1" l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sitom tech</author>
  </authors>
  <commentList>
    <comment ref="S6" authorId="0" shapeId="0" xr:uid="{8BCEB66A-4F90-4742-ACDE-444E71AA348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B7BFF83-FA88-40E6-98BD-570C38DDAB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<sst xmlns="http://schemas.openxmlformats.org/spreadsheetml/2006/main" count="536" uniqueCount="220">
  <si>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</si>
  <si>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</si>
  <si>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</si>
  <si>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</si>
  <si>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</si>
  <si>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</si>
  <si>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</si>
  <si>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</si>
  <si>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</si>
  <si>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</si>
  <si>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</si>
  <si>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</si>
  <si>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</si>
  <si>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</si>
  <si>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</si>
  <si>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</si>
  <si>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</si>
  <si>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</si>
  <si>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</si>
  <si>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</si>
  <si>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</si>
  <si>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</si>
  <si>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</si>
  <si>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</si>
  <si>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</si>
  <si>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</si>
  <si>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</si>
  <si>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</si>
  <si>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</si>
  <si>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</si>
  <si>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</si>
  <si>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</si>
  <si>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</si>
  <si>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</si>
  <si>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</si>
  <si>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</si>
  <si>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</si>
  <si>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</si>
  <si>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</si>
  <si>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</si>
  <si>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</si>
  <si>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</si>
  <si>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</si>
  <si>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</si>
  <si>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Elektroinstalace</t>
  </si>
  <si>
    <t>PŘÍSTAVBA KOMPRESOROVNY K OBJEKTU P</t>
  </si>
  <si>
    <t>Objekt:</t>
  </si>
  <si>
    <t>Rozpočet:</t>
  </si>
  <si>
    <t>Šimoník</t>
  </si>
  <si>
    <t>sdfsdf</t>
  </si>
  <si>
    <t>1910</t>
  </si>
  <si>
    <t>Kompresorovna</t>
  </si>
  <si>
    <t>Stavba</t>
  </si>
  <si>
    <t>Celkem za stavbu</t>
  </si>
  <si>
    <t>CZK</t>
  </si>
  <si>
    <t>Rekapitulace dílů</t>
  </si>
  <si>
    <t>Typ dílu</t>
  </si>
  <si>
    <t>97</t>
  </si>
  <si>
    <t>Prorážení otvorů</t>
  </si>
  <si>
    <t>764</t>
  </si>
  <si>
    <t>Konstrukce klempířské</t>
  </si>
  <si>
    <t>767</t>
  </si>
  <si>
    <t>Konstrukce zámečnické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</si>
  <si>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</si>
  <si>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</si>
  <si>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</si>
  <si>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</si>
  <si>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</si>
  <si>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</si>
  <si>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</si>
  <si>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</si>
  <si>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</si>
  <si>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</si>
  <si>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</si>
  <si>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</si>
  <si>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</si>
  <si>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</si>
  <si>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</si>
  <si>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</si>
  <si>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</si>
  <si>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</si>
  <si>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</si>
  <si>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</si>
  <si>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</si>
  <si>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</si>
  <si>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</si>
  <si>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</si>
  <si>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</si>
  <si>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</si>
  <si>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</si>
  <si>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</si>
  <si>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</si>
  <si>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</si>
  <si>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</si>
  <si>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905      R02</t>
  </si>
  <si>
    <t>Hzs-revize provoz.souboru a st.obj., Uprava stavajiciho rozvadece</t>
  </si>
  <si>
    <t>h</t>
  </si>
  <si>
    <t>Prav.M</t>
  </si>
  <si>
    <t>RTS 19/ I</t>
  </si>
  <si>
    <t>POL10_</t>
  </si>
  <si>
    <t>210190001R00</t>
  </si>
  <si>
    <t xml:space="preserve">Rozvaděče, rozvodné skříně, desky, svorkovnice montáž oceloplechových rozvodnic do váhy , 20 kg,  </t>
  </si>
  <si>
    <t>kus</t>
  </si>
  <si>
    <t>POL1_</t>
  </si>
  <si>
    <t>971033123R00</t>
  </si>
  <si>
    <t>Vybourání otvorů ve zdivu cihelném vrtání otvorů ve zdivu z jakýchkoliv cihel pálených_x000D_
 průměru do 30 mm, do hloubky 450 mm</t>
  </si>
  <si>
    <t>801-3</t>
  </si>
  <si>
    <t>POL1_9</t>
  </si>
  <si>
    <t>základovém nebo nadzákladovém,</t>
  </si>
  <si>
    <t>SPI</t>
  </si>
  <si>
    <t>Včetně pomocného lešení o výšce podlahy do 1900 mm a pro zatížení do 1,5 kPa  (150 kg/m2).</t>
  </si>
  <si>
    <t>POP</t>
  </si>
  <si>
    <t>80972488T</t>
  </si>
  <si>
    <t>Nástěnný oceloplechový rozvaděč, s plnými dvířky, 500x300x160mm, IP65</t>
  </si>
  <si>
    <t>KS</t>
  </si>
  <si>
    <t>Vlastní</t>
  </si>
  <si>
    <t>Indiv</t>
  </si>
  <si>
    <t>POL3_0</t>
  </si>
  <si>
    <t>11122017035</t>
  </si>
  <si>
    <t>SVODIČ, TYP 1+2, 3X12,5kA, 230V, TN-C</t>
  </si>
  <si>
    <t>210120441R00</t>
  </si>
  <si>
    <t>Montáž jističe třípólového</t>
  </si>
  <si>
    <t>modulárního, do rozvodné skříně</t>
  </si>
  <si>
    <t>35822002317R</t>
  </si>
  <si>
    <t>jistič modulární do 80 A; jmen.proud 40,00 A; charakt. B; počet pólů 3; tepl.okolí -25 do + 55 °C; IP 20</t>
  </si>
  <si>
    <t>SPCM</t>
  </si>
  <si>
    <t>POL3_</t>
  </si>
  <si>
    <t>35822002314R</t>
  </si>
  <si>
    <t>jistič modulární jmen.proud 20,00 A; charakt. B; počet pólů 3; jmenovitá zkratová schopnost/230 V a.c. 10 kA; tepl.okolí -25 do + 55 °C; IP 20</t>
  </si>
  <si>
    <t>35822001015R</t>
  </si>
  <si>
    <t>jistič modulární do 80 A; jmen.proud 16,00 A; charakt. B; počet pólů 1; tepl.okolí -25 do + 55 °C; IP 20</t>
  </si>
  <si>
    <t>210120421R00</t>
  </si>
  <si>
    <t>Montáž jističe jednopólového</t>
  </si>
  <si>
    <t>35822001013R</t>
  </si>
  <si>
    <t>jistič modulární do 80 A; jmen.proud 10,00 A; charakt. B; počet pólů 1; tepl.okolí -25 do + 55 °C; IP 20</t>
  </si>
  <si>
    <t>210120803R00</t>
  </si>
  <si>
    <t>Ústrojí jistící Chránič proudový dvoupólový do 40 A</t>
  </si>
  <si>
    <t>358891503R</t>
  </si>
  <si>
    <t>chránič nadproudový; typ AC; jmen.proud 16,00 A; počet pólů 1+N; jmen.reziduální proud 30 mA; IP 20; charakt. B; tepl.okolí od -5 do+ 40 °C</t>
  </si>
  <si>
    <t>210290881R00</t>
  </si>
  <si>
    <t xml:space="preserve">Montáž "dymo" štítky na desku nebo rozvodnici,  ,  </t>
  </si>
  <si>
    <t>210100001R00</t>
  </si>
  <si>
    <t>Ukončení vodičů, soubory pro kabely ukončení vodičů v rozvaděči včetně zapojení a vodičové koncovky,  , průřez do 2,5 mm2</t>
  </si>
  <si>
    <t>210100003R00</t>
  </si>
  <si>
    <t>Ukončení vodičů, soubory pro kabely ukončení vodičů v rozvaděči včetně zapojení a vodičové koncovky,  , průřez do 16 mm2</t>
  </si>
  <si>
    <t>34140968R</t>
  </si>
  <si>
    <t>vodič CY; silový, propojovací jednožilový; pevné uložení; jádro Cu plné holé; počet žil 1; jmen.průřez jádra 16,00 mm2; vnější průměr 6,6 mm; izolace PVC; tl. izolace min 0,8 mm; odolnost proti šíření plamene</t>
  </si>
  <si>
    <t>m</t>
  </si>
  <si>
    <t>210800529R00</t>
  </si>
  <si>
    <t xml:space="preserve">Montáž vodiče H07V-U (CY), 16 mm2, uloženého volně,  </t>
  </si>
  <si>
    <t>210810005RT1</t>
  </si>
  <si>
    <t>Kabely silové kabel CYKY-m 750 V, 3 x 1,5 mm2, volně uložený včetně dodávky kabelu</t>
  </si>
  <si>
    <t>210810017RT3</t>
  </si>
  <si>
    <t>Kabely silové kabel CYKY-m 750 V, 5 žil 4 až 16 mm, volně uložený včetně dodávky kabelu CYKY 5 x 10 mm2</t>
  </si>
  <si>
    <t>220263113R00</t>
  </si>
  <si>
    <t xml:space="preserve">Žlab kabelový  přímý, včetně uchycení na stěnu, výšky 35 mm, šířky 100 mm, tloušťka plechu 0,75 mm,  </t>
  </si>
  <si>
    <t>M22</t>
  </si>
  <si>
    <t>767581801R00</t>
  </si>
  <si>
    <t>Demontáž podhledů kazet</t>
  </si>
  <si>
    <t>m2</t>
  </si>
  <si>
    <t>800-767</t>
  </si>
  <si>
    <t>210010133R00</t>
  </si>
  <si>
    <t>Chráničky a lišty trubka ochranná, materiál PE, DN do 38 mm, uložená pevně</t>
  </si>
  <si>
    <t>34571107R</t>
  </si>
  <si>
    <t>trubka tuhá hrdlová, elektroinstalační; mat. PVC samozhášivé; vnější pr.= 25,0 mm; vnitřní pr.= 20,6 mm; mech.odolnost vysoká; mezní hodnota zatížení 1250 N/5 cm; teplot.rozsah -25 až 60 °C; stupeň hořlavosti A1-F; použití: vyhovuje zkoušce odolnosti plamene. lze montovat do prostoru nebezpečné zóny 2 v prostředí s nebezpečím výbuchu; délka l = 3 m</t>
  </si>
  <si>
    <t>5531200140R</t>
  </si>
  <si>
    <t>žlab kabelový plech pozink; děrovaný; l = 3 000,0 mm; š = 200 mm; h = 60,0 mm; tl. 0,75 mm</t>
  </si>
  <si>
    <t>5531200540R</t>
  </si>
  <si>
    <t>víko žlabu; ocelový plech; povrch žárové zinkování Sendzimir; š = 200 mm; l = 2 000 mm; h = 11 mm; tl. 0,75 mm</t>
  </si>
  <si>
    <t>210020102R00</t>
  </si>
  <si>
    <t>Montáž kabelového výložníku svařovaného,  , se 2 výložníky</t>
  </si>
  <si>
    <t>210020251R00</t>
  </si>
  <si>
    <t>Montáž kabelového roštu  , šířky 200 mm, pro volné/pevné uložení</t>
  </si>
  <si>
    <t>55312009140R</t>
  </si>
  <si>
    <t>T-kus ocelový plech; povrch žárové zinkování Sendzimir; š = 200,0 mm; š2 = 600 mm; h = 60 mm; l = 400 mm; tl. 1,00 mm</t>
  </si>
  <si>
    <t>210020503R00</t>
  </si>
  <si>
    <t>Montáž kabelového žabu otevřeného, 340/60 mm, včetně kolen a T kusů</t>
  </si>
  <si>
    <t>1541120218</t>
  </si>
  <si>
    <t>LED svítidlo 7500lm, 3000K, IP66, LED, 1605x192x90mm,55W</t>
  </si>
  <si>
    <t>210201093R00</t>
  </si>
  <si>
    <t>Svítidla a osvětlovací zařízení svítidlo zářivkové, 2x65 W, průmyslové stropní</t>
  </si>
  <si>
    <t>RTS 18/ I</t>
  </si>
  <si>
    <t>34551373R</t>
  </si>
  <si>
    <t>zásuvka jednonásobná, s víčkem, nástěnná; řazení 2P; 10 A, 48 V AC/DC, uspořádání kontaktů:K; IP 55</t>
  </si>
  <si>
    <t>210110001RT2</t>
  </si>
  <si>
    <t>Spínací, spouštěcí a regulační ústrojí spínač nástěnný pro prostředí obyčejné nebo vlhké včetně zapojení a dodávky spínače, jednopólový , řazení 1</t>
  </si>
  <si>
    <t>210110006RT1</t>
  </si>
  <si>
    <t>Spínací, spouštěcí a regulační ústrojí spínač nástěnný pro prostředí obyčejné nebo vlhké včetně zapojení a dodávky spínače, trojpólový 16, 25 A, rařezí 3</t>
  </si>
  <si>
    <t>210020922R00</t>
  </si>
  <si>
    <t>Výplně otvorů ucpávka protipožární, průchod stěnou, tl. 30 cm</t>
  </si>
  <si>
    <t>905      R01</t>
  </si>
  <si>
    <t>Hzs-revize provoz.souboru a st.obj., Revize</t>
  </si>
  <si>
    <t>005241010R</t>
  </si>
  <si>
    <t xml:space="preserve">Dokumentace skutečného provedení </t>
  </si>
  <si>
    <t>Soubor</t>
  </si>
  <si>
    <t>POL99_</t>
  </si>
  <si>
    <t>Náklady zhotovitele, které vzniknou v souvislosti s povinnostmi zhotovitele při předání a převzetí díla.</t>
  </si>
  <si>
    <t>764351810R00</t>
  </si>
  <si>
    <t>Demontáž žlabů podokapních čtyřhranných rovných, rš 250 a 330 mm, sklonu do 30°</t>
  </si>
  <si>
    <t>800-764</t>
  </si>
  <si>
    <t>210220801R00</t>
  </si>
  <si>
    <t>Vedení uzemňovací změření zemního odporu,  , včetně měřícího protokolu</t>
  </si>
  <si>
    <t>210220302RT6</t>
  </si>
  <si>
    <t>Vedení uzemňovací svorky hromosvodové, nad 2 šrouby (ST, SJ, SR, atd.), včetně materiálu - svorka připojovací SP kovových částí</t>
  </si>
  <si>
    <t>210220302RT1</t>
  </si>
  <si>
    <t>Vedení uzemňovací svorky hromosvodové, nad 2 šrouby (ST, SJ, SR, atd.), včetně materiálu - svorka SR 2b pro pásek</t>
  </si>
  <si>
    <t>210220301RT1</t>
  </si>
  <si>
    <t>Vedení uzemňovací svorky hromosvodové, do 2 šroubů (SS, SR 03), včetně materiálu - svorka připojovací SO okapových žlabů</t>
  </si>
  <si>
    <t>210220301RT3</t>
  </si>
  <si>
    <t>Vedení uzemňovací svorky hromosvodové, do 2 šroubů (SS, SR 03), včetně materiálu - svorka zkušební SZ pro lano</t>
  </si>
  <si>
    <t>210220301RT2</t>
  </si>
  <si>
    <t>Vedení uzemňovací svorky hromosvodové, do 2 šroubů (SS, SR 03), včetně materiálu - svorka spojovací SS pro lano</t>
  </si>
  <si>
    <t>210220022RT1</t>
  </si>
  <si>
    <t>Vedení uzemňovací uzemňovací vedení v zemi vč. svorek, propoj. izolace spojů, FeZn, průměr 8 - 10 mm, včetně materiálu</t>
  </si>
  <si>
    <t>210220021RT1</t>
  </si>
  <si>
    <t>Vedení uzemňovací uzemňovací vedení v zemi vč. svorek, propoj. izolace spojů, FeZn, do 120 mm2, včetně materiálu</t>
  </si>
  <si>
    <t>210220101RT1</t>
  </si>
  <si>
    <t>Vedení uzemňovací svodové vodiče včetně podpěr, FeZn průměr do 10 mm, Al průměr do 10 mm, Cu průměr do 8 mm + podpěry, včetně materiálu - drát Pz D 8 mm a podpěry na plechové střechy PV 23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</si>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</sst>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xP0mcTmkp//oPFhy3l+VcfzoSmizrVMmMRW7Pih7FCLVisCahrC1riv6ltTVWEGsgMzdI+b8dKnJJhaAfvUFIg==" saltValue="nT1x+k/P+laxTk49YKx67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380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 t="s">
        <v>48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0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">
      <c r="A17" s="190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">
      <c r="A18" s="190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">
      <c r="A19" s="190" t="s">
        <v>65</v>
      </c>
      <c r="B19" s="55" t="s">
        <v>27</v>
      </c>
      <c r="C19" s="56"/>
      <c r="D19" s="57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">
      <c r="A20" s="190" t="s">
        <v>66</v>
      </c>
      <c r="B20" s="55" t="s">
        <v>28</v>
      </c>
      <c r="C20" s="56"/>
      <c r="D20" s="57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35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43509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49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52</v>
      </c>
      <c r="C39" s="143"/>
      <c r="D39" s="144"/>
      <c r="E39" s="144"/>
      <c r="F39" s="145">
        <f>'01 01 Pol'!AE76</f>
        <v>0</v>
      </c>
      <c r="G39" s="146">
        <f>'01 01 Pol'!AF76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">
      <c r="A40" s="132">
        <v>2</v>
      </c>
      <c r="B40" s="149" t="s">
        <v>43</v>
      </c>
      <c r="C40" s="150" t="s">
        <v>45</v>
      </c>
      <c r="D40" s="151"/>
      <c r="E40" s="151"/>
      <c r="F40" s="152">
        <f>'01 01 Pol'!AE76</f>
        <v>0</v>
      </c>
      <c r="G40" s="153">
        <f>'01 01 Pol'!AF76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5" t="s">
        <v>43</v>
      </c>
      <c r="C41" s="143" t="s">
        <v>44</v>
      </c>
      <c r="D41" s="144"/>
      <c r="E41" s="144"/>
      <c r="F41" s="156">
        <f>'01 01 Pol'!AE76</f>
        <v>0</v>
      </c>
      <c r="G41" s="147">
        <f>'01 01 Pol'!AF76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2"/>
      <c r="B42" s="157" t="s">
        <v>53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2" t="s">
        <v>55</v>
      </c>
    </row>
    <row r="48" spans="1:10" ht="25.5" customHeight="1" x14ac:dyDescent="0.2">
      <c r="A48" s="173"/>
      <c r="B48" s="176" t="s">
        <v>17</v>
      </c>
      <c r="C48" s="176" t="s">
        <v>5</v>
      </c>
      <c r="D48" s="177"/>
      <c r="E48" s="177"/>
      <c r="F48" s="178" t="s">
        <v>56</v>
      </c>
      <c r="G48" s="178"/>
      <c r="H48" s="178"/>
      <c r="I48" s="178" t="s">
        <v>29</v>
      </c>
      <c r="J48" s="178" t="s">
        <v>0</v>
      </c>
    </row>
    <row r="49" spans="1:10" ht="25.5" customHeight="1" x14ac:dyDescent="0.2">
      <c r="A49" s="174"/>
      <c r="B49" s="179" t="s">
        <v>57</v>
      </c>
      <c r="C49" s="180" t="s">
        <v>58</v>
      </c>
      <c r="D49" s="181"/>
      <c r="E49" s="181"/>
      <c r="F49" s="186" t="s">
        <v>24</v>
      </c>
      <c r="G49" s="187"/>
      <c r="H49" s="187"/>
      <c r="I49" s="187">
        <f>'01 01 Pol'!G11</f>
        <v>0</v>
      </c>
      <c r="J49" s="184" t="str">
        <f>IF(I54=0,"",I49/I54*100)</f>
        <v/>
      </c>
    </row>
    <row r="50" spans="1:10" ht="25.5" customHeight="1" x14ac:dyDescent="0.2">
      <c r="A50" s="174"/>
      <c r="B50" s="179" t="s">
        <v>59</v>
      </c>
      <c r="C50" s="180" t="s">
        <v>60</v>
      </c>
      <c r="D50" s="181"/>
      <c r="E50" s="181"/>
      <c r="F50" s="186" t="s">
        <v>25</v>
      </c>
      <c r="G50" s="187"/>
      <c r="H50" s="187"/>
      <c r="I50" s="187">
        <f>'01 01 Pol'!G63</f>
        <v>0</v>
      </c>
      <c r="J50" s="184" t="str">
        <f>IF(I54=0,"",I50/I54*100)</f>
        <v/>
      </c>
    </row>
    <row r="51" spans="1:10" ht="25.5" customHeight="1" x14ac:dyDescent="0.2">
      <c r="A51" s="174"/>
      <c r="B51" s="179" t="s">
        <v>61</v>
      </c>
      <c r="C51" s="180" t="s">
        <v>62</v>
      </c>
      <c r="D51" s="181"/>
      <c r="E51" s="181"/>
      <c r="F51" s="186" t="s">
        <v>25</v>
      </c>
      <c r="G51" s="187"/>
      <c r="H51" s="187"/>
      <c r="I51" s="187">
        <f>'01 01 Pol'!G42</f>
        <v>0</v>
      </c>
      <c r="J51" s="184" t="str">
        <f>IF(I54=0,"",I51/I54*100)</f>
        <v/>
      </c>
    </row>
    <row r="52" spans="1:10" ht="25.5" customHeight="1" x14ac:dyDescent="0.2">
      <c r="A52" s="174"/>
      <c r="B52" s="179" t="s">
        <v>63</v>
      </c>
      <c r="C52" s="180" t="s">
        <v>64</v>
      </c>
      <c r="D52" s="181"/>
      <c r="E52" s="181"/>
      <c r="F52" s="186" t="s">
        <v>26</v>
      </c>
      <c r="G52" s="187"/>
      <c r="H52" s="187"/>
      <c r="I52" s="187">
        <f>'01 01 Pol'!G8+'01 01 Pol'!G15+'01 01 Pol'!G44+'01 01 Pol'!G65</f>
        <v>0</v>
      </c>
      <c r="J52" s="184" t="str">
        <f>IF(I54=0,"",I52/I54*100)</f>
        <v/>
      </c>
    </row>
    <row r="53" spans="1:10" ht="25.5" customHeight="1" x14ac:dyDescent="0.2">
      <c r="A53" s="174"/>
      <c r="B53" s="179" t="s">
        <v>65</v>
      </c>
      <c r="C53" s="180" t="s">
        <v>27</v>
      </c>
      <c r="D53" s="181"/>
      <c r="E53" s="181"/>
      <c r="F53" s="186" t="s">
        <v>65</v>
      </c>
      <c r="G53" s="187"/>
      <c r="H53" s="187"/>
      <c r="I53" s="187">
        <f>'01 01 Pol'!G59</f>
        <v>0</v>
      </c>
      <c r="J53" s="184" t="str">
        <f>IF(I54=0,"",I53/I54*100)</f>
        <v/>
      </c>
    </row>
    <row r="54" spans="1:10" ht="25.5" customHeight="1" x14ac:dyDescent="0.2">
      <c r="A54" s="175"/>
      <c r="B54" s="182" t="s">
        <v>1</v>
      </c>
      <c r="C54" s="182"/>
      <c r="D54" s="183"/>
      <c r="E54" s="183"/>
      <c r="F54" s="188"/>
      <c r="G54" s="189"/>
      <c r="H54" s="189"/>
      <c r="I54" s="189">
        <f>SUM(I49:I53)</f>
        <v>0</v>
      </c>
      <c r="J54" s="185">
        <f>SUM(J49:J53)</f>
        <v>0</v>
      </c>
    </row>
    <row r="55" spans="1:10" x14ac:dyDescent="0.2">
      <c r="F55" s="130"/>
      <c r="G55" s="129"/>
      <c r="H55" s="130"/>
      <c r="I55" s="129"/>
      <c r="J55" s="131"/>
    </row>
    <row r="56" spans="1:10" x14ac:dyDescent="0.2">
      <c r="F56" s="130"/>
      <c r="G56" s="129"/>
      <c r="H56" s="130"/>
      <c r="I56" s="129"/>
      <c r="J56" s="131"/>
    </row>
    <row r="57" spans="1:10" x14ac:dyDescent="0.2">
      <c r="F57" s="130"/>
      <c r="G57" s="129"/>
      <c r="H57" s="130"/>
      <c r="I57" s="129"/>
      <c r="J57" s="131"/>
    </row>
  </sheetData>
  <sheetProtection algorithmName="SHA-512" hashValue="fVmjLnprE7otZHs1DP3l8iOpxCt0FcsR9hyocyvnGfbr60jXxhpdSpE3WAtuo9txBT541nOnZCfkL/1I/Z2BuQ==" saltValue="0frd5t00c+gVq3QRchl9t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vzyO7hnnKykHgivlk/7oxyPr35igOFQlgXHk7DbBTiUOUBTytcpLXAx/Eed2g9NgG0ec/KJPRRqQvDf2X6RAkw==" saltValue="Imfan0sWk+8Fg+l0rv2Lb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8CD6-4C35-4CA2-8717-1B975EF0AC7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67</v>
      </c>
      <c r="B1" s="192"/>
      <c r="C1" s="192"/>
      <c r="D1" s="192"/>
      <c r="E1" s="192"/>
      <c r="F1" s="192"/>
      <c r="G1" s="192"/>
      <c r="AG1" t="s">
        <v>68</v>
      </c>
    </row>
    <row r="2" spans="1:60" ht="24.95" customHeight="1" x14ac:dyDescent="0.2">
      <c r="A2" s="193" t="s">
        <v>7</v>
      </c>
      <c r="B2" s="75" t="s">
        <v>50</v>
      </c>
      <c r="C2" s="196" t="s">
        <v>51</v>
      </c>
      <c r="D2" s="194"/>
      <c r="E2" s="194"/>
      <c r="F2" s="194"/>
      <c r="G2" s="195"/>
      <c r="AG2" t="s">
        <v>69</v>
      </c>
    </row>
    <row r="3" spans="1:60" ht="24.95" customHeight="1" x14ac:dyDescent="0.2">
      <c r="A3" s="193" t="s">
        <v>8</v>
      </c>
      <c r="B3" s="75" t="s">
        <v>43</v>
      </c>
      <c r="C3" s="196" t="s">
        <v>45</v>
      </c>
      <c r="D3" s="194"/>
      <c r="E3" s="194"/>
      <c r="F3" s="194"/>
      <c r="G3" s="195"/>
      <c r="AC3" s="128" t="s">
        <v>69</v>
      </c>
      <c r="AG3" t="s">
        <v>70</v>
      </c>
    </row>
    <row r="4" spans="1:60" ht="24.95" customHeight="1" x14ac:dyDescent="0.2">
      <c r="A4" s="197" t="s">
        <v>9</v>
      </c>
      <c r="B4" s="198" t="s">
        <v>43</v>
      </c>
      <c r="C4" s="199" t="s">
        <v>44</v>
      </c>
      <c r="D4" s="200"/>
      <c r="E4" s="200"/>
      <c r="F4" s="200"/>
      <c r="G4" s="201"/>
      <c r="AG4" t="s">
        <v>71</v>
      </c>
    </row>
    <row r="5" spans="1:60" x14ac:dyDescent="0.2">
      <c r="D5" s="191"/>
    </row>
    <row r="6" spans="1:60" ht="38.25" x14ac:dyDescent="0.2">
      <c r="A6" s="203" t="s">
        <v>72</v>
      </c>
      <c r="B6" s="205" t="s">
        <v>73</v>
      </c>
      <c r="C6" s="205" t="s">
        <v>74</v>
      </c>
      <c r="D6" s="204" t="s">
        <v>75</v>
      </c>
      <c r="E6" s="203" t="s">
        <v>76</v>
      </c>
      <c r="F6" s="202" t="s">
        <v>77</v>
      </c>
      <c r="G6" s="203" t="s">
        <v>29</v>
      </c>
      <c r="H6" s="206" t="s">
        <v>30</v>
      </c>
      <c r="I6" s="206" t="s">
        <v>78</v>
      </c>
      <c r="J6" s="206" t="s">
        <v>31</v>
      </c>
      <c r="K6" s="206" t="s">
        <v>79</v>
      </c>
      <c r="L6" s="206" t="s">
        <v>80</v>
      </c>
      <c r="M6" s="206" t="s">
        <v>81</v>
      </c>
      <c r="N6" s="206" t="s">
        <v>82</v>
      </c>
      <c r="O6" s="206" t="s">
        <v>83</v>
      </c>
      <c r="P6" s="206" t="s">
        <v>84</v>
      </c>
      <c r="Q6" s="206" t="s">
        <v>85</v>
      </c>
      <c r="R6" s="206" t="s">
        <v>86</v>
      </c>
      <c r="S6" s="206" t="s">
        <v>87</v>
      </c>
      <c r="T6" s="206" t="s">
        <v>88</v>
      </c>
      <c r="U6" s="206" t="s">
        <v>89</v>
      </c>
      <c r="V6" s="206" t="s">
        <v>90</v>
      </c>
      <c r="W6" s="206" t="s">
        <v>91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18" t="s">
        <v>92</v>
      </c>
      <c r="B8" s="219" t="s">
        <v>63</v>
      </c>
      <c r="C8" s="243" t="s">
        <v>64</v>
      </c>
      <c r="D8" s="220"/>
      <c r="E8" s="221"/>
      <c r="F8" s="222"/>
      <c r="G8" s="222">
        <f>SUMIF(AG9:AG10,"&lt;&gt;NOR",G9:G10)</f>
        <v>0</v>
      </c>
      <c r="H8" s="222"/>
      <c r="I8" s="222">
        <f>SUM(I9:I10)</f>
        <v>0</v>
      </c>
      <c r="J8" s="222"/>
      <c r="K8" s="222">
        <f>SUM(K9:K10)</f>
        <v>0</v>
      </c>
      <c r="L8" s="222"/>
      <c r="M8" s="222">
        <f>SUM(M9:M10)</f>
        <v>0</v>
      </c>
      <c r="N8" s="222"/>
      <c r="O8" s="222">
        <f>SUM(O9:O10)</f>
        <v>0</v>
      </c>
      <c r="P8" s="222"/>
      <c r="Q8" s="222">
        <f>SUM(Q9:Q10)</f>
        <v>0</v>
      </c>
      <c r="R8" s="222"/>
      <c r="S8" s="222"/>
      <c r="T8" s="223"/>
      <c r="U8" s="217"/>
      <c r="V8" s="217">
        <f>SUM(V9:V10)</f>
        <v>11</v>
      </c>
      <c r="W8" s="217"/>
      <c r="AG8" t="s">
        <v>93</v>
      </c>
    </row>
    <row r="9" spans="1:60" outlineLevel="1" x14ac:dyDescent="0.2">
      <c r="A9" s="231">
        <v>1</v>
      </c>
      <c r="B9" s="232" t="s">
        <v>94</v>
      </c>
      <c r="C9" s="244" t="s">
        <v>95</v>
      </c>
      <c r="D9" s="233" t="s">
        <v>96</v>
      </c>
      <c r="E9" s="234">
        <v>10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97</v>
      </c>
      <c r="S9" s="236" t="s">
        <v>98</v>
      </c>
      <c r="T9" s="237" t="s">
        <v>98</v>
      </c>
      <c r="U9" s="216">
        <v>1</v>
      </c>
      <c r="V9" s="216">
        <f>ROUND(E9*U9,2)</f>
        <v>10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99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ht="22.5" outlineLevel="1" x14ac:dyDescent="0.2">
      <c r="A10" s="231">
        <v>2</v>
      </c>
      <c r="B10" s="232" t="s">
        <v>100</v>
      </c>
      <c r="C10" s="244" t="s">
        <v>101</v>
      </c>
      <c r="D10" s="233" t="s">
        <v>102</v>
      </c>
      <c r="E10" s="234">
        <v>1</v>
      </c>
      <c r="F10" s="235"/>
      <c r="G10" s="236">
        <f>ROUND(E10*F10,2)</f>
        <v>0</v>
      </c>
      <c r="H10" s="235"/>
      <c r="I10" s="236">
        <f>ROUND(E10*H10,2)</f>
        <v>0</v>
      </c>
      <c r="J10" s="235"/>
      <c r="K10" s="236">
        <f>ROUND(E10*J10,2)</f>
        <v>0</v>
      </c>
      <c r="L10" s="236">
        <v>21</v>
      </c>
      <c r="M10" s="236">
        <f>G10*(1+L10/100)</f>
        <v>0</v>
      </c>
      <c r="N10" s="236">
        <v>0</v>
      </c>
      <c r="O10" s="236">
        <f>ROUND(E10*N10,2)</f>
        <v>0</v>
      </c>
      <c r="P10" s="236">
        <v>0</v>
      </c>
      <c r="Q10" s="236">
        <f>ROUND(E10*P10,2)</f>
        <v>0</v>
      </c>
      <c r="R10" s="236" t="s">
        <v>63</v>
      </c>
      <c r="S10" s="236" t="s">
        <v>98</v>
      </c>
      <c r="T10" s="237" t="s">
        <v>98</v>
      </c>
      <c r="U10" s="216">
        <v>1</v>
      </c>
      <c r="V10" s="216">
        <f>ROUND(E10*U10,2)</f>
        <v>1</v>
      </c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103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x14ac:dyDescent="0.2">
      <c r="A11" s="218" t="s">
        <v>92</v>
      </c>
      <c r="B11" s="219" t="s">
        <v>57</v>
      </c>
      <c r="C11" s="243" t="s">
        <v>58</v>
      </c>
      <c r="D11" s="220"/>
      <c r="E11" s="221"/>
      <c r="F11" s="222"/>
      <c r="G11" s="222">
        <f>SUMIF(AG12:AG14,"&lt;&gt;NOR",G12:G14)</f>
        <v>0</v>
      </c>
      <c r="H11" s="222"/>
      <c r="I11" s="222">
        <f>SUM(I12:I14)</f>
        <v>0</v>
      </c>
      <c r="J11" s="222"/>
      <c r="K11" s="222">
        <f>SUM(K12:K14)</f>
        <v>0</v>
      </c>
      <c r="L11" s="222"/>
      <c r="M11" s="222">
        <f>SUM(M12:M14)</f>
        <v>0</v>
      </c>
      <c r="N11" s="222"/>
      <c r="O11" s="222">
        <f>SUM(O12:O14)</f>
        <v>0</v>
      </c>
      <c r="P11" s="222"/>
      <c r="Q11" s="222">
        <f>SUM(Q12:Q14)</f>
        <v>0</v>
      </c>
      <c r="R11" s="222"/>
      <c r="S11" s="222"/>
      <c r="T11" s="223"/>
      <c r="U11" s="217"/>
      <c r="V11" s="217">
        <f>SUM(V12:V14)</f>
        <v>0.47</v>
      </c>
      <c r="W11" s="217"/>
      <c r="AG11" t="s">
        <v>93</v>
      </c>
    </row>
    <row r="12" spans="1:60" ht="22.5" outlineLevel="1" x14ac:dyDescent="0.2">
      <c r="A12" s="224">
        <v>3</v>
      </c>
      <c r="B12" s="225" t="s">
        <v>104</v>
      </c>
      <c r="C12" s="245" t="s">
        <v>105</v>
      </c>
      <c r="D12" s="226" t="s">
        <v>102</v>
      </c>
      <c r="E12" s="227">
        <v>2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6.0000000000000006E-4</v>
      </c>
      <c r="Q12" s="229">
        <f>ROUND(E12*P12,2)</f>
        <v>0</v>
      </c>
      <c r="R12" s="229" t="s">
        <v>106</v>
      </c>
      <c r="S12" s="229" t="s">
        <v>98</v>
      </c>
      <c r="T12" s="230" t="s">
        <v>98</v>
      </c>
      <c r="U12" s="216">
        <v>0.23400000000000001</v>
      </c>
      <c r="V12" s="216">
        <f>ROUND(E12*U12,2)</f>
        <v>0.47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107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14"/>
      <c r="B13" s="215"/>
      <c r="C13" s="246" t="s">
        <v>108</v>
      </c>
      <c r="D13" s="238"/>
      <c r="E13" s="238"/>
      <c r="F13" s="238"/>
      <c r="G13" s="238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109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14"/>
      <c r="B14" s="215"/>
      <c r="C14" s="247" t="s">
        <v>110</v>
      </c>
      <c r="D14" s="239"/>
      <c r="E14" s="239"/>
      <c r="F14" s="239"/>
      <c r="G14" s="239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111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">
      <c r="A15" s="218" t="s">
        <v>92</v>
      </c>
      <c r="B15" s="219" t="s">
        <v>63</v>
      </c>
      <c r="C15" s="243" t="s">
        <v>64</v>
      </c>
      <c r="D15" s="220"/>
      <c r="E15" s="221"/>
      <c r="F15" s="222"/>
      <c r="G15" s="222">
        <f>SUMIF(AG16:AG41,"&lt;&gt;NOR",G16:G41)</f>
        <v>0</v>
      </c>
      <c r="H15" s="222"/>
      <c r="I15" s="222">
        <f>SUM(I16:I41)</f>
        <v>0</v>
      </c>
      <c r="J15" s="222"/>
      <c r="K15" s="222">
        <f>SUM(K16:K41)</f>
        <v>0</v>
      </c>
      <c r="L15" s="222"/>
      <c r="M15" s="222">
        <f>SUM(M16:M41)</f>
        <v>0</v>
      </c>
      <c r="N15" s="222"/>
      <c r="O15" s="222">
        <f>SUM(O16:O41)</f>
        <v>8.0699999999999985</v>
      </c>
      <c r="P15" s="222"/>
      <c r="Q15" s="222">
        <f>SUM(Q16:Q41)</f>
        <v>0</v>
      </c>
      <c r="R15" s="222"/>
      <c r="S15" s="222"/>
      <c r="T15" s="223"/>
      <c r="U15" s="217"/>
      <c r="V15" s="217">
        <f>SUM(V16:V41)</f>
        <v>24.82</v>
      </c>
      <c r="W15" s="217"/>
      <c r="AG15" t="s">
        <v>93</v>
      </c>
    </row>
    <row r="16" spans="1:60" outlineLevel="1" x14ac:dyDescent="0.2">
      <c r="A16" s="231">
        <v>4</v>
      </c>
      <c r="B16" s="232" t="s">
        <v>112</v>
      </c>
      <c r="C16" s="244" t="s">
        <v>113</v>
      </c>
      <c r="D16" s="233" t="s">
        <v>114</v>
      </c>
      <c r="E16" s="234">
        <v>1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8</v>
      </c>
      <c r="O16" s="236">
        <f>ROUND(E16*N16,2)</f>
        <v>8</v>
      </c>
      <c r="P16" s="236">
        <v>0</v>
      </c>
      <c r="Q16" s="236">
        <f>ROUND(E16*P16,2)</f>
        <v>0</v>
      </c>
      <c r="R16" s="236"/>
      <c r="S16" s="236" t="s">
        <v>115</v>
      </c>
      <c r="T16" s="237" t="s">
        <v>116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117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31">
        <v>5</v>
      </c>
      <c r="B17" s="232" t="s">
        <v>118</v>
      </c>
      <c r="C17" s="244" t="s">
        <v>119</v>
      </c>
      <c r="D17" s="233" t="s">
        <v>114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115</v>
      </c>
      <c r="T17" s="237" t="s">
        <v>116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117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24">
        <v>6</v>
      </c>
      <c r="B18" s="225" t="s">
        <v>120</v>
      </c>
      <c r="C18" s="245" t="s">
        <v>121</v>
      </c>
      <c r="D18" s="226" t="s">
        <v>102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 t="s">
        <v>63</v>
      </c>
      <c r="S18" s="229" t="s">
        <v>98</v>
      </c>
      <c r="T18" s="230" t="s">
        <v>98</v>
      </c>
      <c r="U18" s="216">
        <v>0.85000000000000009</v>
      </c>
      <c r="V18" s="216">
        <f>ROUND(E18*U18,2)</f>
        <v>0.85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103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14"/>
      <c r="B19" s="215"/>
      <c r="C19" s="246" t="s">
        <v>122</v>
      </c>
      <c r="D19" s="238"/>
      <c r="E19" s="238"/>
      <c r="F19" s="238"/>
      <c r="G19" s="238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109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22.5" outlineLevel="1" x14ac:dyDescent="0.2">
      <c r="A20" s="231">
        <v>7</v>
      </c>
      <c r="B20" s="232" t="s">
        <v>123</v>
      </c>
      <c r="C20" s="244" t="s">
        <v>124</v>
      </c>
      <c r="D20" s="233" t="s">
        <v>102</v>
      </c>
      <c r="E20" s="234">
        <v>2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6">
        <v>5.0000000000000001E-4</v>
      </c>
      <c r="O20" s="236">
        <f>ROUND(E20*N20,2)</f>
        <v>0</v>
      </c>
      <c r="P20" s="236">
        <v>0</v>
      </c>
      <c r="Q20" s="236">
        <f>ROUND(E20*P20,2)</f>
        <v>0</v>
      </c>
      <c r="R20" s="236" t="s">
        <v>125</v>
      </c>
      <c r="S20" s="236" t="s">
        <v>98</v>
      </c>
      <c r="T20" s="237" t="s">
        <v>98</v>
      </c>
      <c r="U20" s="216">
        <v>0</v>
      </c>
      <c r="V20" s="216">
        <f>ROUND(E20*U20,2)</f>
        <v>0</v>
      </c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126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24">
        <v>8</v>
      </c>
      <c r="B21" s="225" t="s">
        <v>120</v>
      </c>
      <c r="C21" s="245" t="s">
        <v>121</v>
      </c>
      <c r="D21" s="226" t="s">
        <v>102</v>
      </c>
      <c r="E21" s="227">
        <v>2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 t="s">
        <v>63</v>
      </c>
      <c r="S21" s="229" t="s">
        <v>98</v>
      </c>
      <c r="T21" s="230" t="s">
        <v>98</v>
      </c>
      <c r="U21" s="216">
        <v>0.85000000000000009</v>
      </c>
      <c r="V21" s="216">
        <f>ROUND(E21*U21,2)</f>
        <v>1.7</v>
      </c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103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14"/>
      <c r="B22" s="215"/>
      <c r="C22" s="246" t="s">
        <v>122</v>
      </c>
      <c r="D22" s="238"/>
      <c r="E22" s="238"/>
      <c r="F22" s="238"/>
      <c r="G22" s="238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109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ht="22.5" outlineLevel="1" x14ac:dyDescent="0.2">
      <c r="A23" s="231">
        <v>9</v>
      </c>
      <c r="B23" s="232" t="s">
        <v>127</v>
      </c>
      <c r="C23" s="244" t="s">
        <v>128</v>
      </c>
      <c r="D23" s="233" t="s">
        <v>102</v>
      </c>
      <c r="E23" s="234">
        <v>2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5.0000000000000001E-4</v>
      </c>
      <c r="O23" s="236">
        <f>ROUND(E23*N23,2)</f>
        <v>0</v>
      </c>
      <c r="P23" s="236">
        <v>0</v>
      </c>
      <c r="Q23" s="236">
        <f>ROUND(E23*P23,2)</f>
        <v>0</v>
      </c>
      <c r="R23" s="236" t="s">
        <v>125</v>
      </c>
      <c r="S23" s="236" t="s">
        <v>98</v>
      </c>
      <c r="T23" s="237" t="s">
        <v>98</v>
      </c>
      <c r="U23" s="216">
        <v>0</v>
      </c>
      <c r="V23" s="216">
        <f>ROUND(E23*U23,2)</f>
        <v>0</v>
      </c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126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24">
        <v>10</v>
      </c>
      <c r="B24" s="225" t="s">
        <v>120</v>
      </c>
      <c r="C24" s="245" t="s">
        <v>121</v>
      </c>
      <c r="D24" s="226" t="s">
        <v>102</v>
      </c>
      <c r="E24" s="227">
        <v>2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 t="s">
        <v>63</v>
      </c>
      <c r="S24" s="229" t="s">
        <v>98</v>
      </c>
      <c r="T24" s="230" t="s">
        <v>98</v>
      </c>
      <c r="U24" s="216">
        <v>0.85000000000000009</v>
      </c>
      <c r="V24" s="216">
        <f>ROUND(E24*U24,2)</f>
        <v>1.7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103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14"/>
      <c r="B25" s="215"/>
      <c r="C25" s="246" t="s">
        <v>122</v>
      </c>
      <c r="D25" s="238"/>
      <c r="E25" s="238"/>
      <c r="F25" s="238"/>
      <c r="G25" s="238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109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ht="22.5" outlineLevel="1" x14ac:dyDescent="0.2">
      <c r="A26" s="231">
        <v>11</v>
      </c>
      <c r="B26" s="232" t="s">
        <v>129</v>
      </c>
      <c r="C26" s="244" t="s">
        <v>130</v>
      </c>
      <c r="D26" s="233" t="s">
        <v>102</v>
      </c>
      <c r="E26" s="234">
        <v>3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1.8000000000000001E-4</v>
      </c>
      <c r="O26" s="236">
        <f>ROUND(E26*N26,2)</f>
        <v>0</v>
      </c>
      <c r="P26" s="236">
        <v>0</v>
      </c>
      <c r="Q26" s="236">
        <f>ROUND(E26*P26,2)</f>
        <v>0</v>
      </c>
      <c r="R26" s="236" t="s">
        <v>125</v>
      </c>
      <c r="S26" s="236" t="s">
        <v>98</v>
      </c>
      <c r="T26" s="237" t="s">
        <v>98</v>
      </c>
      <c r="U26" s="216">
        <v>0</v>
      </c>
      <c r="V26" s="216">
        <f>ROUND(E26*U26,2)</f>
        <v>0</v>
      </c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126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24">
        <v>12</v>
      </c>
      <c r="B27" s="225" t="s">
        <v>131</v>
      </c>
      <c r="C27" s="245" t="s">
        <v>132</v>
      </c>
      <c r="D27" s="226" t="s">
        <v>102</v>
      </c>
      <c r="E27" s="227">
        <v>3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 t="s">
        <v>63</v>
      </c>
      <c r="S27" s="229" t="s">
        <v>98</v>
      </c>
      <c r="T27" s="230" t="s">
        <v>98</v>
      </c>
      <c r="U27" s="216">
        <v>0.42000000000000004</v>
      </c>
      <c r="V27" s="216">
        <f>ROUND(E27*U27,2)</f>
        <v>1.26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103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14"/>
      <c r="B28" s="215"/>
      <c r="C28" s="246" t="s">
        <v>122</v>
      </c>
      <c r="D28" s="238"/>
      <c r="E28" s="238"/>
      <c r="F28" s="238"/>
      <c r="G28" s="238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109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ht="22.5" outlineLevel="1" x14ac:dyDescent="0.2">
      <c r="A29" s="231">
        <v>13</v>
      </c>
      <c r="B29" s="232" t="s">
        <v>133</v>
      </c>
      <c r="C29" s="244" t="s">
        <v>134</v>
      </c>
      <c r="D29" s="233" t="s">
        <v>102</v>
      </c>
      <c r="E29" s="234">
        <v>1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6">
        <v>1.8000000000000001E-4</v>
      </c>
      <c r="O29" s="236">
        <f>ROUND(E29*N29,2)</f>
        <v>0</v>
      </c>
      <c r="P29" s="236">
        <v>0</v>
      </c>
      <c r="Q29" s="236">
        <f>ROUND(E29*P29,2)</f>
        <v>0</v>
      </c>
      <c r="R29" s="236" t="s">
        <v>125</v>
      </c>
      <c r="S29" s="236" t="s">
        <v>98</v>
      </c>
      <c r="T29" s="237" t="s">
        <v>98</v>
      </c>
      <c r="U29" s="216">
        <v>0</v>
      </c>
      <c r="V29" s="216">
        <f>ROUND(E29*U29,2)</f>
        <v>0</v>
      </c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117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24">
        <v>14</v>
      </c>
      <c r="B30" s="225" t="s">
        <v>131</v>
      </c>
      <c r="C30" s="245" t="s">
        <v>132</v>
      </c>
      <c r="D30" s="226" t="s">
        <v>102</v>
      </c>
      <c r="E30" s="227">
        <v>1</v>
      </c>
      <c r="F30" s="228"/>
      <c r="G30" s="229">
        <f>ROUND(E30*F30,2)</f>
        <v>0</v>
      </c>
      <c r="H30" s="228"/>
      <c r="I30" s="229">
        <f>ROUND(E30*H30,2)</f>
        <v>0</v>
      </c>
      <c r="J30" s="228"/>
      <c r="K30" s="229">
        <f>ROUND(E30*J30,2)</f>
        <v>0</v>
      </c>
      <c r="L30" s="229">
        <v>21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 t="s">
        <v>63</v>
      </c>
      <c r="S30" s="229" t="s">
        <v>98</v>
      </c>
      <c r="T30" s="230" t="s">
        <v>98</v>
      </c>
      <c r="U30" s="216">
        <v>0.42000000000000004</v>
      </c>
      <c r="V30" s="216">
        <f>ROUND(E30*U30,2)</f>
        <v>0.42</v>
      </c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103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14"/>
      <c r="B31" s="215"/>
      <c r="C31" s="246" t="s">
        <v>122</v>
      </c>
      <c r="D31" s="238"/>
      <c r="E31" s="238"/>
      <c r="F31" s="238"/>
      <c r="G31" s="238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109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31">
        <v>15</v>
      </c>
      <c r="B32" s="232" t="s">
        <v>135</v>
      </c>
      <c r="C32" s="244" t="s">
        <v>136</v>
      </c>
      <c r="D32" s="233" t="s">
        <v>102</v>
      </c>
      <c r="E32" s="234">
        <v>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6">
        <v>0</v>
      </c>
      <c r="O32" s="236">
        <f>ROUND(E32*N32,2)</f>
        <v>0</v>
      </c>
      <c r="P32" s="236">
        <v>0</v>
      </c>
      <c r="Q32" s="236">
        <f>ROUND(E32*P32,2)</f>
        <v>0</v>
      </c>
      <c r="R32" s="236" t="s">
        <v>63</v>
      </c>
      <c r="S32" s="236" t="s">
        <v>98</v>
      </c>
      <c r="T32" s="237" t="s">
        <v>98</v>
      </c>
      <c r="U32" s="216">
        <v>0.35000000000000003</v>
      </c>
      <c r="V32" s="216">
        <f>ROUND(E32*U32,2)</f>
        <v>0.35</v>
      </c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103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ht="22.5" outlineLevel="1" x14ac:dyDescent="0.2">
      <c r="A33" s="231">
        <v>16</v>
      </c>
      <c r="B33" s="232" t="s">
        <v>137</v>
      </c>
      <c r="C33" s="244" t="s">
        <v>138</v>
      </c>
      <c r="D33" s="233" t="s">
        <v>102</v>
      </c>
      <c r="E33" s="234">
        <v>1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2.7E-4</v>
      </c>
      <c r="O33" s="236">
        <f>ROUND(E33*N33,2)</f>
        <v>0</v>
      </c>
      <c r="P33" s="236">
        <v>0</v>
      </c>
      <c r="Q33" s="236">
        <f>ROUND(E33*P33,2)</f>
        <v>0</v>
      </c>
      <c r="R33" s="236" t="s">
        <v>125</v>
      </c>
      <c r="S33" s="236" t="s">
        <v>98</v>
      </c>
      <c r="T33" s="237" t="s">
        <v>98</v>
      </c>
      <c r="U33" s="216">
        <v>0</v>
      </c>
      <c r="V33" s="216">
        <f>ROUND(E33*U33,2)</f>
        <v>0</v>
      </c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126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31">
        <v>17</v>
      </c>
      <c r="B34" s="232" t="s">
        <v>139</v>
      </c>
      <c r="C34" s="244" t="s">
        <v>140</v>
      </c>
      <c r="D34" s="233" t="s">
        <v>102</v>
      </c>
      <c r="E34" s="234">
        <v>7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 t="s">
        <v>63</v>
      </c>
      <c r="S34" s="236" t="s">
        <v>98</v>
      </c>
      <c r="T34" s="237" t="s">
        <v>98</v>
      </c>
      <c r="U34" s="216">
        <v>2.98E-2</v>
      </c>
      <c r="V34" s="216">
        <f>ROUND(E34*U34,2)</f>
        <v>0.21</v>
      </c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103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ht="22.5" outlineLevel="1" x14ac:dyDescent="0.2">
      <c r="A35" s="231">
        <v>18</v>
      </c>
      <c r="B35" s="232" t="s">
        <v>141</v>
      </c>
      <c r="C35" s="244" t="s">
        <v>142</v>
      </c>
      <c r="D35" s="233" t="s">
        <v>102</v>
      </c>
      <c r="E35" s="234">
        <v>10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6">
        <v>0</v>
      </c>
      <c r="O35" s="236">
        <f>ROUND(E35*N35,2)</f>
        <v>0</v>
      </c>
      <c r="P35" s="236">
        <v>0</v>
      </c>
      <c r="Q35" s="236">
        <f>ROUND(E35*P35,2)</f>
        <v>0</v>
      </c>
      <c r="R35" s="236" t="s">
        <v>63</v>
      </c>
      <c r="S35" s="236" t="s">
        <v>98</v>
      </c>
      <c r="T35" s="237" t="s">
        <v>98</v>
      </c>
      <c r="U35" s="216">
        <v>5.0500000000000003E-2</v>
      </c>
      <c r="V35" s="216">
        <f>ROUND(E35*U35,2)</f>
        <v>0.51</v>
      </c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107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ht="22.5" outlineLevel="1" x14ac:dyDescent="0.2">
      <c r="A36" s="231">
        <v>19</v>
      </c>
      <c r="B36" s="232" t="s">
        <v>143</v>
      </c>
      <c r="C36" s="244" t="s">
        <v>144</v>
      </c>
      <c r="D36" s="233" t="s">
        <v>102</v>
      </c>
      <c r="E36" s="234">
        <v>10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6" t="s">
        <v>63</v>
      </c>
      <c r="S36" s="236" t="s">
        <v>98</v>
      </c>
      <c r="T36" s="237" t="s">
        <v>98</v>
      </c>
      <c r="U36" s="216">
        <v>8.2170000000000007E-2</v>
      </c>
      <c r="V36" s="216">
        <f>ROUND(E36*U36,2)</f>
        <v>0.82</v>
      </c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107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ht="33.75" outlineLevel="1" x14ac:dyDescent="0.2">
      <c r="A37" s="231">
        <v>20</v>
      </c>
      <c r="B37" s="232" t="s">
        <v>145</v>
      </c>
      <c r="C37" s="244" t="s">
        <v>146</v>
      </c>
      <c r="D37" s="233" t="s">
        <v>147</v>
      </c>
      <c r="E37" s="234">
        <v>40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1.6000000000000001E-4</v>
      </c>
      <c r="O37" s="236">
        <f>ROUND(E37*N37,2)</f>
        <v>0.01</v>
      </c>
      <c r="P37" s="236">
        <v>0</v>
      </c>
      <c r="Q37" s="236">
        <f>ROUND(E37*P37,2)</f>
        <v>0</v>
      </c>
      <c r="R37" s="236" t="s">
        <v>125</v>
      </c>
      <c r="S37" s="236" t="s">
        <v>98</v>
      </c>
      <c r="T37" s="237" t="s">
        <v>98</v>
      </c>
      <c r="U37" s="216">
        <v>0</v>
      </c>
      <c r="V37" s="216">
        <f>ROUND(E37*U37,2)</f>
        <v>0</v>
      </c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126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31">
        <v>21</v>
      </c>
      <c r="B38" s="232" t="s">
        <v>148</v>
      </c>
      <c r="C38" s="244" t="s">
        <v>149</v>
      </c>
      <c r="D38" s="233" t="s">
        <v>147</v>
      </c>
      <c r="E38" s="234">
        <v>40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6" t="s">
        <v>63</v>
      </c>
      <c r="S38" s="236" t="s">
        <v>98</v>
      </c>
      <c r="T38" s="237" t="s">
        <v>98</v>
      </c>
      <c r="U38" s="216">
        <v>4.6330000000000003E-2</v>
      </c>
      <c r="V38" s="216">
        <f>ROUND(E38*U38,2)</f>
        <v>1.85</v>
      </c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103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31">
        <v>22</v>
      </c>
      <c r="B39" s="232" t="s">
        <v>150</v>
      </c>
      <c r="C39" s="244" t="s">
        <v>151</v>
      </c>
      <c r="D39" s="233" t="s">
        <v>147</v>
      </c>
      <c r="E39" s="234">
        <v>50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6">
        <v>1.7000000000000001E-4</v>
      </c>
      <c r="O39" s="236">
        <f>ROUND(E39*N39,2)</f>
        <v>0.01</v>
      </c>
      <c r="P39" s="236">
        <v>0</v>
      </c>
      <c r="Q39" s="236">
        <f>ROUND(E39*P39,2)</f>
        <v>0</v>
      </c>
      <c r="R39" s="236" t="s">
        <v>63</v>
      </c>
      <c r="S39" s="236" t="s">
        <v>98</v>
      </c>
      <c r="T39" s="237" t="s">
        <v>98</v>
      </c>
      <c r="U39" s="216">
        <v>5.0960000000000005E-2</v>
      </c>
      <c r="V39" s="216">
        <f>ROUND(E39*U39,2)</f>
        <v>2.5499999999999998</v>
      </c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103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ht="22.5" outlineLevel="1" x14ac:dyDescent="0.2">
      <c r="A40" s="231">
        <v>23</v>
      </c>
      <c r="B40" s="232" t="s">
        <v>152</v>
      </c>
      <c r="C40" s="244" t="s">
        <v>153</v>
      </c>
      <c r="D40" s="233" t="s">
        <v>147</v>
      </c>
      <c r="E40" s="234">
        <v>40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8.0000000000000004E-4</v>
      </c>
      <c r="O40" s="236">
        <f>ROUND(E40*N40,2)</f>
        <v>0.03</v>
      </c>
      <c r="P40" s="236">
        <v>0</v>
      </c>
      <c r="Q40" s="236">
        <f>ROUND(E40*P40,2)</f>
        <v>0</v>
      </c>
      <c r="R40" s="236" t="s">
        <v>63</v>
      </c>
      <c r="S40" s="236" t="s">
        <v>98</v>
      </c>
      <c r="T40" s="237" t="s">
        <v>98</v>
      </c>
      <c r="U40" s="216">
        <v>6.5000000000000002E-2</v>
      </c>
      <c r="V40" s="216">
        <f>ROUND(E40*U40,2)</f>
        <v>2.6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103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ht="22.5" outlineLevel="1" x14ac:dyDescent="0.2">
      <c r="A41" s="231">
        <v>24</v>
      </c>
      <c r="B41" s="232" t="s">
        <v>154</v>
      </c>
      <c r="C41" s="244" t="s">
        <v>155</v>
      </c>
      <c r="D41" s="233" t="s">
        <v>147</v>
      </c>
      <c r="E41" s="234">
        <v>20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6">
        <v>1.16E-3</v>
      </c>
      <c r="O41" s="236">
        <f>ROUND(E41*N41,2)</f>
        <v>0.02</v>
      </c>
      <c r="P41" s="236">
        <v>0</v>
      </c>
      <c r="Q41" s="236">
        <f>ROUND(E41*P41,2)</f>
        <v>0</v>
      </c>
      <c r="R41" s="236" t="s">
        <v>156</v>
      </c>
      <c r="S41" s="236" t="s">
        <v>98</v>
      </c>
      <c r="T41" s="237" t="s">
        <v>116</v>
      </c>
      <c r="U41" s="216">
        <v>0.5</v>
      </c>
      <c r="V41" s="216">
        <f>ROUND(E41*U41,2)</f>
        <v>10</v>
      </c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103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x14ac:dyDescent="0.2">
      <c r="A42" s="218" t="s">
        <v>92</v>
      </c>
      <c r="B42" s="219" t="s">
        <v>61</v>
      </c>
      <c r="C42" s="243" t="s">
        <v>62</v>
      </c>
      <c r="D42" s="220"/>
      <c r="E42" s="221"/>
      <c r="F42" s="222"/>
      <c r="G42" s="222">
        <f>SUMIF(AG43:AG43,"&lt;&gt;NOR",G43:G43)</f>
        <v>0</v>
      </c>
      <c r="H42" s="222"/>
      <c r="I42" s="222">
        <f>SUM(I43:I43)</f>
        <v>0</v>
      </c>
      <c r="J42" s="222"/>
      <c r="K42" s="222">
        <f>SUM(K43:K43)</f>
        <v>0</v>
      </c>
      <c r="L42" s="222"/>
      <c r="M42" s="222">
        <f>SUM(M43:M43)</f>
        <v>0</v>
      </c>
      <c r="N42" s="222"/>
      <c r="O42" s="222">
        <f>SUM(O43:O43)</f>
        <v>0</v>
      </c>
      <c r="P42" s="222"/>
      <c r="Q42" s="222">
        <f>SUM(Q43:Q43)</f>
        <v>0.1</v>
      </c>
      <c r="R42" s="222"/>
      <c r="S42" s="222"/>
      <c r="T42" s="223"/>
      <c r="U42" s="217"/>
      <c r="V42" s="217">
        <f>SUM(V43:V43)</f>
        <v>10.199999999999999</v>
      </c>
      <c r="W42" s="217"/>
      <c r="AG42" t="s">
        <v>93</v>
      </c>
    </row>
    <row r="43" spans="1:60" outlineLevel="1" x14ac:dyDescent="0.2">
      <c r="A43" s="231">
        <v>25</v>
      </c>
      <c r="B43" s="232" t="s">
        <v>157</v>
      </c>
      <c r="C43" s="244" t="s">
        <v>158</v>
      </c>
      <c r="D43" s="233" t="s">
        <v>159</v>
      </c>
      <c r="E43" s="234">
        <v>20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6">
        <v>0</v>
      </c>
      <c r="O43" s="236">
        <f>ROUND(E43*N43,2)</f>
        <v>0</v>
      </c>
      <c r="P43" s="236">
        <v>5.0000000000000001E-3</v>
      </c>
      <c r="Q43" s="236">
        <f>ROUND(E43*P43,2)</f>
        <v>0.1</v>
      </c>
      <c r="R43" s="236" t="s">
        <v>160</v>
      </c>
      <c r="S43" s="236" t="s">
        <v>98</v>
      </c>
      <c r="T43" s="237" t="s">
        <v>98</v>
      </c>
      <c r="U43" s="216">
        <v>0.51</v>
      </c>
      <c r="V43" s="216">
        <f>ROUND(E43*U43,2)</f>
        <v>10.199999999999999</v>
      </c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103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x14ac:dyDescent="0.2">
      <c r="A44" s="218" t="s">
        <v>92</v>
      </c>
      <c r="B44" s="219" t="s">
        <v>63</v>
      </c>
      <c r="C44" s="243" t="s">
        <v>64</v>
      </c>
      <c r="D44" s="220"/>
      <c r="E44" s="221"/>
      <c r="F44" s="222"/>
      <c r="G44" s="222">
        <f>SUMIF(AG45:AG58,"&lt;&gt;NOR",G45:G58)</f>
        <v>0</v>
      </c>
      <c r="H44" s="222"/>
      <c r="I44" s="222">
        <f>SUM(I45:I58)</f>
        <v>0</v>
      </c>
      <c r="J44" s="222"/>
      <c r="K44" s="222">
        <f>SUM(K45:K58)</f>
        <v>0</v>
      </c>
      <c r="L44" s="222"/>
      <c r="M44" s="222">
        <f>SUM(M45:M58)</f>
        <v>0</v>
      </c>
      <c r="N44" s="222"/>
      <c r="O44" s="222">
        <f>SUM(O45:O58)</f>
        <v>0.02</v>
      </c>
      <c r="P44" s="222"/>
      <c r="Q44" s="222">
        <f>SUM(Q45:Q58)</f>
        <v>0</v>
      </c>
      <c r="R44" s="222"/>
      <c r="S44" s="222"/>
      <c r="T44" s="223"/>
      <c r="U44" s="217"/>
      <c r="V44" s="217">
        <f>SUM(V45:V58)</f>
        <v>14.67</v>
      </c>
      <c r="W44" s="217"/>
      <c r="AG44" t="s">
        <v>93</v>
      </c>
    </row>
    <row r="45" spans="1:60" outlineLevel="1" x14ac:dyDescent="0.2">
      <c r="A45" s="231">
        <v>26</v>
      </c>
      <c r="B45" s="232" t="s">
        <v>161</v>
      </c>
      <c r="C45" s="244" t="s">
        <v>162</v>
      </c>
      <c r="D45" s="233" t="s">
        <v>147</v>
      </c>
      <c r="E45" s="234">
        <v>35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 t="s">
        <v>63</v>
      </c>
      <c r="S45" s="236" t="s">
        <v>98</v>
      </c>
      <c r="T45" s="237" t="s">
        <v>98</v>
      </c>
      <c r="U45" s="216">
        <v>0.1265</v>
      </c>
      <c r="V45" s="216">
        <f>ROUND(E45*U45,2)</f>
        <v>4.43</v>
      </c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103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ht="56.25" outlineLevel="1" x14ac:dyDescent="0.2">
      <c r="A46" s="231">
        <v>27</v>
      </c>
      <c r="B46" s="232" t="s">
        <v>163</v>
      </c>
      <c r="C46" s="244" t="s">
        <v>164</v>
      </c>
      <c r="D46" s="233" t="s">
        <v>147</v>
      </c>
      <c r="E46" s="234">
        <v>35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6">
        <v>2.2000000000000001E-4</v>
      </c>
      <c r="O46" s="236">
        <f>ROUND(E46*N46,2)</f>
        <v>0.01</v>
      </c>
      <c r="P46" s="236">
        <v>0</v>
      </c>
      <c r="Q46" s="236">
        <f>ROUND(E46*P46,2)</f>
        <v>0</v>
      </c>
      <c r="R46" s="236" t="s">
        <v>125</v>
      </c>
      <c r="S46" s="236" t="s">
        <v>98</v>
      </c>
      <c r="T46" s="237" t="s">
        <v>98</v>
      </c>
      <c r="U46" s="216">
        <v>0</v>
      </c>
      <c r="V46" s="216">
        <f>ROUND(E46*U46,2)</f>
        <v>0</v>
      </c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126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ht="22.5" outlineLevel="1" x14ac:dyDescent="0.2">
      <c r="A47" s="231">
        <v>28</v>
      </c>
      <c r="B47" s="232" t="s">
        <v>165</v>
      </c>
      <c r="C47" s="244" t="s">
        <v>166</v>
      </c>
      <c r="D47" s="233" t="s">
        <v>102</v>
      </c>
      <c r="E47" s="234">
        <v>1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6.0900000000000008E-3</v>
      </c>
      <c r="O47" s="236">
        <f>ROUND(E47*N47,2)</f>
        <v>0.01</v>
      </c>
      <c r="P47" s="236">
        <v>0</v>
      </c>
      <c r="Q47" s="236">
        <f>ROUND(E47*P47,2)</f>
        <v>0</v>
      </c>
      <c r="R47" s="236" t="s">
        <v>125</v>
      </c>
      <c r="S47" s="236" t="s">
        <v>98</v>
      </c>
      <c r="T47" s="237" t="s">
        <v>98</v>
      </c>
      <c r="U47" s="216">
        <v>0</v>
      </c>
      <c r="V47" s="216">
        <f>ROUND(E47*U47,2)</f>
        <v>0</v>
      </c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126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ht="22.5" outlineLevel="1" x14ac:dyDescent="0.2">
      <c r="A48" s="231">
        <v>29</v>
      </c>
      <c r="B48" s="232" t="s">
        <v>167</v>
      </c>
      <c r="C48" s="244" t="s">
        <v>168</v>
      </c>
      <c r="D48" s="233" t="s">
        <v>102</v>
      </c>
      <c r="E48" s="234">
        <v>1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6">
        <v>2.8400000000000001E-3</v>
      </c>
      <c r="O48" s="236">
        <f>ROUND(E48*N48,2)</f>
        <v>0</v>
      </c>
      <c r="P48" s="236">
        <v>0</v>
      </c>
      <c r="Q48" s="236">
        <f>ROUND(E48*P48,2)</f>
        <v>0</v>
      </c>
      <c r="R48" s="236" t="s">
        <v>125</v>
      </c>
      <c r="S48" s="236" t="s">
        <v>98</v>
      </c>
      <c r="T48" s="237" t="s">
        <v>98</v>
      </c>
      <c r="U48" s="216">
        <v>0</v>
      </c>
      <c r="V48" s="216">
        <f>ROUND(E48*U48,2)</f>
        <v>0</v>
      </c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126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31">
        <v>30</v>
      </c>
      <c r="B49" s="232" t="s">
        <v>169</v>
      </c>
      <c r="C49" s="244" t="s">
        <v>170</v>
      </c>
      <c r="D49" s="233" t="s">
        <v>102</v>
      </c>
      <c r="E49" s="234">
        <v>2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6">
        <v>0</v>
      </c>
      <c r="O49" s="236">
        <f>ROUND(E49*N49,2)</f>
        <v>0</v>
      </c>
      <c r="P49" s="236">
        <v>0</v>
      </c>
      <c r="Q49" s="236">
        <f>ROUND(E49*P49,2)</f>
        <v>0</v>
      </c>
      <c r="R49" s="236" t="s">
        <v>63</v>
      </c>
      <c r="S49" s="236" t="s">
        <v>98</v>
      </c>
      <c r="T49" s="237" t="s">
        <v>98</v>
      </c>
      <c r="U49" s="216">
        <v>0.24683000000000002</v>
      </c>
      <c r="V49" s="216">
        <f>ROUND(E49*U49,2)</f>
        <v>0.49</v>
      </c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103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31">
        <v>31</v>
      </c>
      <c r="B50" s="232" t="s">
        <v>171</v>
      </c>
      <c r="C50" s="244" t="s">
        <v>172</v>
      </c>
      <c r="D50" s="233" t="s">
        <v>147</v>
      </c>
      <c r="E50" s="234">
        <v>1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6">
        <v>0</v>
      </c>
      <c r="O50" s="236">
        <f>ROUND(E50*N50,2)</f>
        <v>0</v>
      </c>
      <c r="P50" s="236">
        <v>0</v>
      </c>
      <c r="Q50" s="236">
        <f>ROUND(E50*P50,2)</f>
        <v>0</v>
      </c>
      <c r="R50" s="236" t="s">
        <v>63</v>
      </c>
      <c r="S50" s="236" t="s">
        <v>98</v>
      </c>
      <c r="T50" s="237" t="s">
        <v>98</v>
      </c>
      <c r="U50" s="216">
        <v>0.46133000000000002</v>
      </c>
      <c r="V50" s="216">
        <f>ROUND(E50*U50,2)</f>
        <v>0.46</v>
      </c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103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2.5" outlineLevel="1" x14ac:dyDescent="0.2">
      <c r="A51" s="231">
        <v>32</v>
      </c>
      <c r="B51" s="232" t="s">
        <v>173</v>
      </c>
      <c r="C51" s="244" t="s">
        <v>174</v>
      </c>
      <c r="D51" s="233" t="s">
        <v>102</v>
      </c>
      <c r="E51" s="234">
        <v>1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2.1000000000000003E-3</v>
      </c>
      <c r="O51" s="236">
        <f>ROUND(E51*N51,2)</f>
        <v>0</v>
      </c>
      <c r="P51" s="236">
        <v>0</v>
      </c>
      <c r="Q51" s="236">
        <f>ROUND(E51*P51,2)</f>
        <v>0</v>
      </c>
      <c r="R51" s="236" t="s">
        <v>125</v>
      </c>
      <c r="S51" s="236" t="s">
        <v>98</v>
      </c>
      <c r="T51" s="237" t="s">
        <v>98</v>
      </c>
      <c r="U51" s="216">
        <v>0</v>
      </c>
      <c r="V51" s="216">
        <f>ROUND(E51*U51,2)</f>
        <v>0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126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31">
        <v>33</v>
      </c>
      <c r="B52" s="232" t="s">
        <v>175</v>
      </c>
      <c r="C52" s="244" t="s">
        <v>176</v>
      </c>
      <c r="D52" s="233" t="s">
        <v>147</v>
      </c>
      <c r="E52" s="234">
        <v>1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0</v>
      </c>
      <c r="O52" s="236">
        <f>ROUND(E52*N52,2)</f>
        <v>0</v>
      </c>
      <c r="P52" s="236">
        <v>0</v>
      </c>
      <c r="Q52" s="236">
        <f>ROUND(E52*P52,2)</f>
        <v>0</v>
      </c>
      <c r="R52" s="236" t="s">
        <v>63</v>
      </c>
      <c r="S52" s="236" t="s">
        <v>98</v>
      </c>
      <c r="T52" s="237" t="s">
        <v>98</v>
      </c>
      <c r="U52" s="216">
        <v>0.88333000000000006</v>
      </c>
      <c r="V52" s="216">
        <f>ROUND(E52*U52,2)</f>
        <v>0.88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103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31">
        <v>34</v>
      </c>
      <c r="B53" s="232" t="s">
        <v>177</v>
      </c>
      <c r="C53" s="244" t="s">
        <v>178</v>
      </c>
      <c r="D53" s="233" t="s">
        <v>102</v>
      </c>
      <c r="E53" s="234">
        <v>2</v>
      </c>
      <c r="F53" s="235"/>
      <c r="G53" s="236">
        <f>ROUND(E53*F53,2)</f>
        <v>0</v>
      </c>
      <c r="H53" s="235"/>
      <c r="I53" s="236">
        <f>ROUND(E53*H53,2)</f>
        <v>0</v>
      </c>
      <c r="J53" s="235"/>
      <c r="K53" s="236">
        <f>ROUND(E53*J53,2)</f>
        <v>0</v>
      </c>
      <c r="L53" s="236">
        <v>21</v>
      </c>
      <c r="M53" s="236">
        <f>G53*(1+L53/100)</f>
        <v>0</v>
      </c>
      <c r="N53" s="236">
        <v>0</v>
      </c>
      <c r="O53" s="236">
        <f>ROUND(E53*N53,2)</f>
        <v>0</v>
      </c>
      <c r="P53" s="236">
        <v>0</v>
      </c>
      <c r="Q53" s="236">
        <f>ROUND(E53*P53,2)</f>
        <v>0</v>
      </c>
      <c r="R53" s="236"/>
      <c r="S53" s="236" t="s">
        <v>115</v>
      </c>
      <c r="T53" s="237" t="s">
        <v>116</v>
      </c>
      <c r="U53" s="216">
        <v>0</v>
      </c>
      <c r="V53" s="216">
        <f>ROUND(E53*U53,2)</f>
        <v>0</v>
      </c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126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31">
        <v>35</v>
      </c>
      <c r="B54" s="232" t="s">
        <v>179</v>
      </c>
      <c r="C54" s="244" t="s">
        <v>180</v>
      </c>
      <c r="D54" s="233" t="s">
        <v>102</v>
      </c>
      <c r="E54" s="234">
        <v>2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6" t="s">
        <v>63</v>
      </c>
      <c r="S54" s="236" t="s">
        <v>181</v>
      </c>
      <c r="T54" s="237" t="s">
        <v>181</v>
      </c>
      <c r="U54" s="216">
        <v>0.92767000000000011</v>
      </c>
      <c r="V54" s="216">
        <f>ROUND(E54*U54,2)</f>
        <v>1.86</v>
      </c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103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22.5" outlineLevel="1" x14ac:dyDescent="0.2">
      <c r="A55" s="231">
        <v>36</v>
      </c>
      <c r="B55" s="232" t="s">
        <v>182</v>
      </c>
      <c r="C55" s="244" t="s">
        <v>183</v>
      </c>
      <c r="D55" s="233" t="s">
        <v>102</v>
      </c>
      <c r="E55" s="234">
        <v>1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6">
        <v>1.7000000000000001E-4</v>
      </c>
      <c r="O55" s="236">
        <f>ROUND(E55*N55,2)</f>
        <v>0</v>
      </c>
      <c r="P55" s="236">
        <v>0</v>
      </c>
      <c r="Q55" s="236">
        <f>ROUND(E55*P55,2)</f>
        <v>0</v>
      </c>
      <c r="R55" s="236" t="s">
        <v>125</v>
      </c>
      <c r="S55" s="236" t="s">
        <v>98</v>
      </c>
      <c r="T55" s="237" t="s">
        <v>98</v>
      </c>
      <c r="U55" s="216">
        <v>0</v>
      </c>
      <c r="V55" s="216">
        <f>ROUND(E55*U55,2)</f>
        <v>0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126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ht="22.5" outlineLevel="1" x14ac:dyDescent="0.2">
      <c r="A56" s="231">
        <v>37</v>
      </c>
      <c r="B56" s="232" t="s">
        <v>184</v>
      </c>
      <c r="C56" s="244" t="s">
        <v>185</v>
      </c>
      <c r="D56" s="233" t="s">
        <v>102</v>
      </c>
      <c r="E56" s="234">
        <v>1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4.0000000000000003E-5</v>
      </c>
      <c r="O56" s="236">
        <f>ROUND(E56*N56,2)</f>
        <v>0</v>
      </c>
      <c r="P56" s="236">
        <v>0</v>
      </c>
      <c r="Q56" s="236">
        <f>ROUND(E56*P56,2)</f>
        <v>0</v>
      </c>
      <c r="R56" s="236" t="s">
        <v>63</v>
      </c>
      <c r="S56" s="236" t="s">
        <v>98</v>
      </c>
      <c r="T56" s="237" t="s">
        <v>98</v>
      </c>
      <c r="U56" s="216">
        <v>0.30567000000000005</v>
      </c>
      <c r="V56" s="216">
        <f>ROUND(E56*U56,2)</f>
        <v>0.31</v>
      </c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103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ht="22.5" outlineLevel="1" x14ac:dyDescent="0.2">
      <c r="A57" s="231">
        <v>38</v>
      </c>
      <c r="B57" s="232" t="s">
        <v>186</v>
      </c>
      <c r="C57" s="244" t="s">
        <v>187</v>
      </c>
      <c r="D57" s="233" t="s">
        <v>102</v>
      </c>
      <c r="E57" s="234">
        <v>2</v>
      </c>
      <c r="F57" s="235"/>
      <c r="G57" s="236">
        <f>ROUND(E57*F57,2)</f>
        <v>0</v>
      </c>
      <c r="H57" s="235"/>
      <c r="I57" s="236">
        <f>ROUND(E57*H57,2)</f>
        <v>0</v>
      </c>
      <c r="J57" s="235"/>
      <c r="K57" s="236">
        <f>ROUND(E57*J57,2)</f>
        <v>0</v>
      </c>
      <c r="L57" s="236">
        <v>21</v>
      </c>
      <c r="M57" s="236">
        <f>G57*(1+L57/100)</f>
        <v>0</v>
      </c>
      <c r="N57" s="236">
        <v>2.5000000000000001E-4</v>
      </c>
      <c r="O57" s="236">
        <f>ROUND(E57*N57,2)</f>
        <v>0</v>
      </c>
      <c r="P57" s="236">
        <v>0</v>
      </c>
      <c r="Q57" s="236">
        <f>ROUND(E57*P57,2)</f>
        <v>0</v>
      </c>
      <c r="R57" s="236" t="s">
        <v>63</v>
      </c>
      <c r="S57" s="236" t="s">
        <v>98</v>
      </c>
      <c r="T57" s="237" t="s">
        <v>98</v>
      </c>
      <c r="U57" s="216">
        <v>0.65350000000000008</v>
      </c>
      <c r="V57" s="216">
        <f>ROUND(E57*U57,2)</f>
        <v>1.31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103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31">
        <v>39</v>
      </c>
      <c r="B58" s="232" t="s">
        <v>188</v>
      </c>
      <c r="C58" s="244" t="s">
        <v>189</v>
      </c>
      <c r="D58" s="233" t="s">
        <v>159</v>
      </c>
      <c r="E58" s="234">
        <v>0.2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0</v>
      </c>
      <c r="O58" s="236">
        <f>ROUND(E58*N58,2)</f>
        <v>0</v>
      </c>
      <c r="P58" s="236">
        <v>0</v>
      </c>
      <c r="Q58" s="236">
        <f>ROUND(E58*P58,2)</f>
        <v>0</v>
      </c>
      <c r="R58" s="236" t="s">
        <v>63</v>
      </c>
      <c r="S58" s="236" t="s">
        <v>98</v>
      </c>
      <c r="T58" s="237" t="s">
        <v>98</v>
      </c>
      <c r="U58" s="216">
        <v>24.6675</v>
      </c>
      <c r="V58" s="216">
        <f>ROUND(E58*U58,2)</f>
        <v>4.93</v>
      </c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103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x14ac:dyDescent="0.2">
      <c r="A59" s="218" t="s">
        <v>92</v>
      </c>
      <c r="B59" s="219" t="s">
        <v>65</v>
      </c>
      <c r="C59" s="243" t="s">
        <v>27</v>
      </c>
      <c r="D59" s="220"/>
      <c r="E59" s="221"/>
      <c r="F59" s="222"/>
      <c r="G59" s="222">
        <f>SUMIF(AG60:AG62,"&lt;&gt;NOR",G60:G62)</f>
        <v>0</v>
      </c>
      <c r="H59" s="222"/>
      <c r="I59" s="222">
        <f>SUM(I60:I62)</f>
        <v>0</v>
      </c>
      <c r="J59" s="222"/>
      <c r="K59" s="222">
        <f>SUM(K60:K62)</f>
        <v>0</v>
      </c>
      <c r="L59" s="222"/>
      <c r="M59" s="222">
        <f>SUM(M60:M62)</f>
        <v>0</v>
      </c>
      <c r="N59" s="222"/>
      <c r="O59" s="222">
        <f>SUM(O60:O62)</f>
        <v>0</v>
      </c>
      <c r="P59" s="222"/>
      <c r="Q59" s="222">
        <f>SUM(Q60:Q62)</f>
        <v>0</v>
      </c>
      <c r="R59" s="222"/>
      <c r="S59" s="222"/>
      <c r="T59" s="223"/>
      <c r="U59" s="217"/>
      <c r="V59" s="217">
        <f>SUM(V60:V62)</f>
        <v>10</v>
      </c>
      <c r="W59" s="217"/>
      <c r="AG59" t="s">
        <v>93</v>
      </c>
    </row>
    <row r="60" spans="1:60" outlineLevel="1" x14ac:dyDescent="0.2">
      <c r="A60" s="231">
        <v>40</v>
      </c>
      <c r="B60" s="232" t="s">
        <v>190</v>
      </c>
      <c r="C60" s="244" t="s">
        <v>191</v>
      </c>
      <c r="D60" s="233" t="s">
        <v>96</v>
      </c>
      <c r="E60" s="234">
        <v>10</v>
      </c>
      <c r="F60" s="235"/>
      <c r="G60" s="236">
        <f>ROUND(E60*F60,2)</f>
        <v>0</v>
      </c>
      <c r="H60" s="235"/>
      <c r="I60" s="236">
        <f>ROUND(E60*H60,2)</f>
        <v>0</v>
      </c>
      <c r="J60" s="235"/>
      <c r="K60" s="236">
        <f>ROUND(E60*J60,2)</f>
        <v>0</v>
      </c>
      <c r="L60" s="236">
        <v>21</v>
      </c>
      <c r="M60" s="236">
        <f>G60*(1+L60/100)</f>
        <v>0</v>
      </c>
      <c r="N60" s="236">
        <v>0</v>
      </c>
      <c r="O60" s="236">
        <f>ROUND(E60*N60,2)</f>
        <v>0</v>
      </c>
      <c r="P60" s="236">
        <v>0</v>
      </c>
      <c r="Q60" s="236">
        <f>ROUND(E60*P60,2)</f>
        <v>0</v>
      </c>
      <c r="R60" s="236" t="s">
        <v>97</v>
      </c>
      <c r="S60" s="236" t="s">
        <v>98</v>
      </c>
      <c r="T60" s="237" t="s">
        <v>98</v>
      </c>
      <c r="U60" s="216">
        <v>1</v>
      </c>
      <c r="V60" s="216">
        <f>ROUND(E60*U60,2)</f>
        <v>10</v>
      </c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99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24">
        <v>41</v>
      </c>
      <c r="B61" s="225" t="s">
        <v>192</v>
      </c>
      <c r="C61" s="245" t="s">
        <v>193</v>
      </c>
      <c r="D61" s="226" t="s">
        <v>194</v>
      </c>
      <c r="E61" s="227">
        <v>1</v>
      </c>
      <c r="F61" s="228"/>
      <c r="G61" s="229">
        <f>ROUND(E61*F61,2)</f>
        <v>0</v>
      </c>
      <c r="H61" s="228"/>
      <c r="I61" s="229">
        <f>ROUND(E61*H61,2)</f>
        <v>0</v>
      </c>
      <c r="J61" s="228"/>
      <c r="K61" s="229">
        <f>ROUND(E61*J61,2)</f>
        <v>0</v>
      </c>
      <c r="L61" s="229">
        <v>21</v>
      </c>
      <c r="M61" s="229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29"/>
      <c r="S61" s="229" t="s">
        <v>98</v>
      </c>
      <c r="T61" s="230" t="s">
        <v>116</v>
      </c>
      <c r="U61" s="216">
        <v>0</v>
      </c>
      <c r="V61" s="216">
        <f>ROUND(E61*U61,2)</f>
        <v>0</v>
      </c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195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14"/>
      <c r="B62" s="215"/>
      <c r="C62" s="248" t="s">
        <v>196</v>
      </c>
      <c r="D62" s="241"/>
      <c r="E62" s="241"/>
      <c r="F62" s="241"/>
      <c r="G62" s="241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111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40" t="str">
        <f>C62</f>
        <v>Náklady zhotovitele, které vzniknou v souvislosti s povinnostmi zhotovitele při předání a převzetí díla.</v>
      </c>
      <c r="BB62" s="207"/>
      <c r="BC62" s="207"/>
      <c r="BD62" s="207"/>
      <c r="BE62" s="207"/>
      <c r="BF62" s="207"/>
      <c r="BG62" s="207"/>
      <c r="BH62" s="207"/>
    </row>
    <row r="63" spans="1:60" x14ac:dyDescent="0.2">
      <c r="A63" s="218" t="s">
        <v>92</v>
      </c>
      <c r="B63" s="219" t="s">
        <v>59</v>
      </c>
      <c r="C63" s="243" t="s">
        <v>60</v>
      </c>
      <c r="D63" s="220"/>
      <c r="E63" s="221"/>
      <c r="F63" s="222"/>
      <c r="G63" s="222">
        <f>SUMIF(AG64:AG64,"&lt;&gt;NOR",G64:G64)</f>
        <v>0</v>
      </c>
      <c r="H63" s="222"/>
      <c r="I63" s="222">
        <f>SUM(I64:I64)</f>
        <v>0</v>
      </c>
      <c r="J63" s="222"/>
      <c r="K63" s="222">
        <f>SUM(K64:K64)</f>
        <v>0</v>
      </c>
      <c r="L63" s="222"/>
      <c r="M63" s="222">
        <f>SUM(M64:M64)</f>
        <v>0</v>
      </c>
      <c r="N63" s="222"/>
      <c r="O63" s="222">
        <f>SUM(O64:O64)</f>
        <v>0</v>
      </c>
      <c r="P63" s="222"/>
      <c r="Q63" s="222">
        <f>SUM(Q64:Q64)</f>
        <v>7.0000000000000007E-2</v>
      </c>
      <c r="R63" s="222"/>
      <c r="S63" s="222"/>
      <c r="T63" s="223"/>
      <c r="U63" s="217"/>
      <c r="V63" s="217">
        <f>SUM(V64:V64)</f>
        <v>1.38</v>
      </c>
      <c r="W63" s="217"/>
      <c r="AG63" t="s">
        <v>93</v>
      </c>
    </row>
    <row r="64" spans="1:60" outlineLevel="1" x14ac:dyDescent="0.2">
      <c r="A64" s="231">
        <v>42</v>
      </c>
      <c r="B64" s="232" t="s">
        <v>197</v>
      </c>
      <c r="C64" s="244" t="s">
        <v>198</v>
      </c>
      <c r="D64" s="233" t="s">
        <v>147</v>
      </c>
      <c r="E64" s="234">
        <v>20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6">
        <v>0</v>
      </c>
      <c r="O64" s="236">
        <f>ROUND(E64*N64,2)</f>
        <v>0</v>
      </c>
      <c r="P64" s="236">
        <v>3.4700000000000004E-3</v>
      </c>
      <c r="Q64" s="236">
        <f>ROUND(E64*P64,2)</f>
        <v>7.0000000000000007E-2</v>
      </c>
      <c r="R64" s="236" t="s">
        <v>199</v>
      </c>
      <c r="S64" s="236" t="s">
        <v>98</v>
      </c>
      <c r="T64" s="237" t="s">
        <v>98</v>
      </c>
      <c r="U64" s="216">
        <v>6.9000000000000006E-2</v>
      </c>
      <c r="V64" s="216">
        <f>ROUND(E64*U64,2)</f>
        <v>1.38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103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x14ac:dyDescent="0.2">
      <c r="A65" s="218" t="s">
        <v>92</v>
      </c>
      <c r="B65" s="219" t="s">
        <v>63</v>
      </c>
      <c r="C65" s="243" t="s">
        <v>64</v>
      </c>
      <c r="D65" s="220"/>
      <c r="E65" s="221"/>
      <c r="F65" s="222"/>
      <c r="G65" s="222">
        <f>SUMIF(AG66:AG74,"&lt;&gt;NOR",G66:G74)</f>
        <v>0</v>
      </c>
      <c r="H65" s="222"/>
      <c r="I65" s="222">
        <f>SUM(I66:I74)</f>
        <v>0</v>
      </c>
      <c r="J65" s="222"/>
      <c r="K65" s="222">
        <f>SUM(K66:K74)</f>
        <v>0</v>
      </c>
      <c r="L65" s="222"/>
      <c r="M65" s="222">
        <f>SUM(M66:M74)</f>
        <v>0</v>
      </c>
      <c r="N65" s="222"/>
      <c r="O65" s="222">
        <f>SUM(O66:O74)</f>
        <v>0.03</v>
      </c>
      <c r="P65" s="222"/>
      <c r="Q65" s="222">
        <f>SUM(Q66:Q74)</f>
        <v>0</v>
      </c>
      <c r="R65" s="222"/>
      <c r="S65" s="222"/>
      <c r="T65" s="223"/>
      <c r="U65" s="217"/>
      <c r="V65" s="217">
        <f>SUM(V66:V74)</f>
        <v>16.18</v>
      </c>
      <c r="W65" s="217"/>
      <c r="AG65" t="s">
        <v>93</v>
      </c>
    </row>
    <row r="66" spans="1:60" outlineLevel="1" x14ac:dyDescent="0.2">
      <c r="A66" s="231">
        <v>43</v>
      </c>
      <c r="B66" s="232" t="s">
        <v>200</v>
      </c>
      <c r="C66" s="244" t="s">
        <v>201</v>
      </c>
      <c r="D66" s="233" t="s">
        <v>102</v>
      </c>
      <c r="E66" s="234">
        <v>1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0</v>
      </c>
      <c r="O66" s="236">
        <f>ROUND(E66*N66,2)</f>
        <v>0</v>
      </c>
      <c r="P66" s="236">
        <v>0</v>
      </c>
      <c r="Q66" s="236">
        <f>ROUND(E66*P66,2)</f>
        <v>0</v>
      </c>
      <c r="R66" s="236" t="s">
        <v>63</v>
      </c>
      <c r="S66" s="236" t="s">
        <v>98</v>
      </c>
      <c r="T66" s="237" t="s">
        <v>98</v>
      </c>
      <c r="U66" s="216">
        <v>0.63</v>
      </c>
      <c r="V66" s="216">
        <f>ROUND(E66*U66,2)</f>
        <v>0.63</v>
      </c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107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22.5" outlineLevel="1" x14ac:dyDescent="0.2">
      <c r="A67" s="231">
        <v>44</v>
      </c>
      <c r="B67" s="232" t="s">
        <v>202</v>
      </c>
      <c r="C67" s="244" t="s">
        <v>203</v>
      </c>
      <c r="D67" s="233" t="s">
        <v>102</v>
      </c>
      <c r="E67" s="234">
        <v>2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1.3000000000000002E-4</v>
      </c>
      <c r="O67" s="236">
        <f>ROUND(E67*N67,2)</f>
        <v>0</v>
      </c>
      <c r="P67" s="236">
        <v>0</v>
      </c>
      <c r="Q67" s="236">
        <f>ROUND(E67*P67,2)</f>
        <v>0</v>
      </c>
      <c r="R67" s="236" t="s">
        <v>63</v>
      </c>
      <c r="S67" s="236" t="s">
        <v>98</v>
      </c>
      <c r="T67" s="237" t="s">
        <v>98</v>
      </c>
      <c r="U67" s="216">
        <v>0.35217000000000004</v>
      </c>
      <c r="V67" s="216">
        <f>ROUND(E67*U67,2)</f>
        <v>0.7</v>
      </c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107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ht="22.5" outlineLevel="1" x14ac:dyDescent="0.2">
      <c r="A68" s="231">
        <v>45</v>
      </c>
      <c r="B68" s="232" t="s">
        <v>204</v>
      </c>
      <c r="C68" s="244" t="s">
        <v>205</v>
      </c>
      <c r="D68" s="233" t="s">
        <v>102</v>
      </c>
      <c r="E68" s="234">
        <v>2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6">
        <v>2.1000000000000001E-4</v>
      </c>
      <c r="O68" s="236">
        <f>ROUND(E68*N68,2)</f>
        <v>0</v>
      </c>
      <c r="P68" s="236">
        <v>0</v>
      </c>
      <c r="Q68" s="236">
        <f>ROUND(E68*P68,2)</f>
        <v>0</v>
      </c>
      <c r="R68" s="236" t="s">
        <v>63</v>
      </c>
      <c r="S68" s="236" t="s">
        <v>98</v>
      </c>
      <c r="T68" s="237" t="s">
        <v>98</v>
      </c>
      <c r="U68" s="216">
        <v>0.35217000000000004</v>
      </c>
      <c r="V68" s="216">
        <f>ROUND(E68*U68,2)</f>
        <v>0.7</v>
      </c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107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ht="22.5" outlineLevel="1" x14ac:dyDescent="0.2">
      <c r="A69" s="231">
        <v>46</v>
      </c>
      <c r="B69" s="232" t="s">
        <v>206</v>
      </c>
      <c r="C69" s="244" t="s">
        <v>207</v>
      </c>
      <c r="D69" s="233" t="s">
        <v>102</v>
      </c>
      <c r="E69" s="234">
        <v>1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6">
        <v>2.8000000000000003E-4</v>
      </c>
      <c r="O69" s="236">
        <f>ROUND(E69*N69,2)</f>
        <v>0</v>
      </c>
      <c r="P69" s="236">
        <v>0</v>
      </c>
      <c r="Q69" s="236">
        <f>ROUND(E69*P69,2)</f>
        <v>0</v>
      </c>
      <c r="R69" s="236" t="s">
        <v>63</v>
      </c>
      <c r="S69" s="236" t="s">
        <v>98</v>
      </c>
      <c r="T69" s="237" t="s">
        <v>98</v>
      </c>
      <c r="U69" s="216">
        <v>0.24400000000000002</v>
      </c>
      <c r="V69" s="216">
        <f>ROUND(E69*U69,2)</f>
        <v>0.24</v>
      </c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107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ht="22.5" outlineLevel="1" x14ac:dyDescent="0.2">
      <c r="A70" s="231">
        <v>47</v>
      </c>
      <c r="B70" s="232" t="s">
        <v>208</v>
      </c>
      <c r="C70" s="244" t="s">
        <v>209</v>
      </c>
      <c r="D70" s="233" t="s">
        <v>102</v>
      </c>
      <c r="E70" s="234">
        <v>1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6">
        <v>2.0000000000000001E-4</v>
      </c>
      <c r="O70" s="236">
        <f>ROUND(E70*N70,2)</f>
        <v>0</v>
      </c>
      <c r="P70" s="236">
        <v>0</v>
      </c>
      <c r="Q70" s="236">
        <f>ROUND(E70*P70,2)</f>
        <v>0</v>
      </c>
      <c r="R70" s="236" t="s">
        <v>63</v>
      </c>
      <c r="S70" s="236" t="s">
        <v>98</v>
      </c>
      <c r="T70" s="237" t="s">
        <v>98</v>
      </c>
      <c r="U70" s="216">
        <v>0.24400000000000002</v>
      </c>
      <c r="V70" s="216">
        <f>ROUND(E70*U70,2)</f>
        <v>0.24</v>
      </c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107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ht="22.5" outlineLevel="1" x14ac:dyDescent="0.2">
      <c r="A71" s="231">
        <v>48</v>
      </c>
      <c r="B71" s="232" t="s">
        <v>210</v>
      </c>
      <c r="C71" s="244" t="s">
        <v>211</v>
      </c>
      <c r="D71" s="233" t="s">
        <v>102</v>
      </c>
      <c r="E71" s="234">
        <v>6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1.1E-4</v>
      </c>
      <c r="O71" s="236">
        <f>ROUND(E71*N71,2)</f>
        <v>0</v>
      </c>
      <c r="P71" s="236">
        <v>0</v>
      </c>
      <c r="Q71" s="236">
        <f>ROUND(E71*P71,2)</f>
        <v>0</v>
      </c>
      <c r="R71" s="236" t="s">
        <v>63</v>
      </c>
      <c r="S71" s="236" t="s">
        <v>98</v>
      </c>
      <c r="T71" s="237" t="s">
        <v>98</v>
      </c>
      <c r="U71" s="216">
        <v>0.24400000000000002</v>
      </c>
      <c r="V71" s="216">
        <f>ROUND(E71*U71,2)</f>
        <v>1.46</v>
      </c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107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ht="22.5" outlineLevel="1" x14ac:dyDescent="0.2">
      <c r="A72" s="231">
        <v>49</v>
      </c>
      <c r="B72" s="232" t="s">
        <v>212</v>
      </c>
      <c r="C72" s="244" t="s">
        <v>213</v>
      </c>
      <c r="D72" s="233" t="s">
        <v>147</v>
      </c>
      <c r="E72" s="234">
        <v>2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1.0500000000000002E-3</v>
      </c>
      <c r="O72" s="236">
        <f>ROUND(E72*N72,2)</f>
        <v>0</v>
      </c>
      <c r="P72" s="236">
        <v>0</v>
      </c>
      <c r="Q72" s="236">
        <f>ROUND(E72*P72,2)</f>
        <v>0</v>
      </c>
      <c r="R72" s="236" t="s">
        <v>63</v>
      </c>
      <c r="S72" s="236" t="s">
        <v>98</v>
      </c>
      <c r="T72" s="237" t="s">
        <v>98</v>
      </c>
      <c r="U72" s="216">
        <v>0.16</v>
      </c>
      <c r="V72" s="216">
        <f>ROUND(E72*U72,2)</f>
        <v>0.32</v>
      </c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107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ht="22.5" outlineLevel="1" x14ac:dyDescent="0.2">
      <c r="A73" s="231">
        <v>50</v>
      </c>
      <c r="B73" s="232" t="s">
        <v>214</v>
      </c>
      <c r="C73" s="244" t="s">
        <v>215</v>
      </c>
      <c r="D73" s="233" t="s">
        <v>147</v>
      </c>
      <c r="E73" s="234">
        <v>15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9.9000000000000021E-4</v>
      </c>
      <c r="O73" s="236">
        <f>ROUND(E73*N73,2)</f>
        <v>0.01</v>
      </c>
      <c r="P73" s="236">
        <v>0</v>
      </c>
      <c r="Q73" s="236">
        <f>ROUND(E73*P73,2)</f>
        <v>0</v>
      </c>
      <c r="R73" s="236" t="s">
        <v>63</v>
      </c>
      <c r="S73" s="236" t="s">
        <v>98</v>
      </c>
      <c r="T73" s="237" t="s">
        <v>98</v>
      </c>
      <c r="U73" s="216">
        <v>0.13</v>
      </c>
      <c r="V73" s="216">
        <f>ROUND(E73*U73,2)</f>
        <v>1.95</v>
      </c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107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ht="33.75" outlineLevel="1" x14ac:dyDescent="0.2">
      <c r="A74" s="224">
        <v>51</v>
      </c>
      <c r="B74" s="225" t="s">
        <v>216</v>
      </c>
      <c r="C74" s="245" t="s">
        <v>217</v>
      </c>
      <c r="D74" s="226" t="s">
        <v>147</v>
      </c>
      <c r="E74" s="227">
        <v>20</v>
      </c>
      <c r="F74" s="228"/>
      <c r="G74" s="229">
        <f>ROUND(E74*F74,2)</f>
        <v>0</v>
      </c>
      <c r="H74" s="228"/>
      <c r="I74" s="229">
        <f>ROUND(E74*H74,2)</f>
        <v>0</v>
      </c>
      <c r="J74" s="228"/>
      <c r="K74" s="229">
        <f>ROUND(E74*J74,2)</f>
        <v>0</v>
      </c>
      <c r="L74" s="229">
        <v>21</v>
      </c>
      <c r="M74" s="229">
        <f>G74*(1+L74/100)</f>
        <v>0</v>
      </c>
      <c r="N74" s="229">
        <v>1.1000000000000001E-3</v>
      </c>
      <c r="O74" s="229">
        <f>ROUND(E74*N74,2)</f>
        <v>0.02</v>
      </c>
      <c r="P74" s="229">
        <v>0</v>
      </c>
      <c r="Q74" s="229">
        <f>ROUND(E74*P74,2)</f>
        <v>0</v>
      </c>
      <c r="R74" s="229" t="s">
        <v>63</v>
      </c>
      <c r="S74" s="229" t="s">
        <v>98</v>
      </c>
      <c r="T74" s="230" t="s">
        <v>98</v>
      </c>
      <c r="U74" s="216">
        <v>0.49717</v>
      </c>
      <c r="V74" s="216">
        <f>ROUND(E74*U74,2)</f>
        <v>9.94</v>
      </c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107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x14ac:dyDescent="0.2">
      <c r="A75" s="5"/>
      <c r="B75" s="6"/>
      <c r="C75" s="249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E75">
        <v>15</v>
      </c>
      <c r="AF75">
        <v>21</v>
      </c>
    </row>
    <row r="76" spans="1:60" x14ac:dyDescent="0.2">
      <c r="A76" s="210"/>
      <c r="B76" s="211" t="s">
        <v>29</v>
      </c>
      <c r="C76" s="250"/>
      <c r="D76" s="212"/>
      <c r="E76" s="213"/>
      <c r="F76" s="213"/>
      <c r="G76" s="242">
        <f>G8+G11+G15+G42+G44+G59+G63+G65</f>
        <v>0</v>
      </c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AE76">
        <f>SUMIF(L7:L74,AE75,G7:G74)</f>
        <v>0</v>
      </c>
      <c r="AF76">
        <f>SUMIF(L7:L74,AF75,G7:G74)</f>
        <v>0</v>
      </c>
      <c r="AG76" t="s">
        <v>218</v>
      </c>
    </row>
    <row r="77" spans="1:60" x14ac:dyDescent="0.2">
      <c r="C77" s="251"/>
      <c r="D77" s="191"/>
      <c r="AG77" t="s">
        <v>219</v>
      </c>
    </row>
    <row r="78" spans="1:60" x14ac:dyDescent="0.2">
      <c r="D78" s="191"/>
    </row>
    <row r="79" spans="1:60" x14ac:dyDescent="0.2">
      <c r="D79" s="191"/>
    </row>
    <row r="80" spans="1:60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zpdJd3GN5vAHg3T/ord5vjdnRwoyoA1UtJWUzzdmjITt8DiXBqu/7GEuVUq20XYZcX2SgLlmtZOHOnSNsZ/Oxg==" saltValue="6DdQ6n44q1hfSqPgmT+WLQ==" spinCount="100000" sheet="1"/>
  <mergeCells count="12">
    <mergeCell ref="C19:G19"/>
    <mergeCell ref="C22:G22"/>
    <mergeCell ref="C25:G25"/>
    <mergeCell ref="C28:G28"/>
    <mergeCell ref="C31:G31"/>
    <mergeCell ref="C62:G62"/>
    <mergeCell ref="A1:G1"/>
    <mergeCell ref="C2:G2"/>
    <mergeCell ref="C3:G3"/>
    <mergeCell ref="C4:G4"/>
    <mergeCell ref="C13:G13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sitom tech</dc:creator>
  <cp:lastModifiedBy>sitom tech</cp:lastModifiedBy>
  <cp:lastPrinted>2014-02-28T09:52:57Z</cp:lastPrinted>
  <dcterms:created xsi:type="dcterms:W3CDTF">2009-04-08T07:15:50Z</dcterms:created>
  <dcterms:modified xsi:type="dcterms:W3CDTF">2019-02-13T14:28:48Z</dcterms:modified>
</cp:coreProperties>
</file>